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10800" firstSheet="27" activeTab="37"/>
  </bookViews>
  <sheets>
    <sheet name="лот 1" sheetId="1" r:id="rId1"/>
    <sheet name="лот 2" sheetId="4" r:id="rId2"/>
    <sheet name="лот 3" sheetId="5" r:id="rId3"/>
    <sheet name="лот 4" sheetId="6" r:id="rId4"/>
    <sheet name="лот 5" sheetId="7" r:id="rId5"/>
    <sheet name="лот 6" sheetId="8" r:id="rId6"/>
    <sheet name="лот 7" sheetId="9" r:id="rId7"/>
    <sheet name="лот 8" sheetId="10" r:id="rId8"/>
    <sheet name="лот 9" sheetId="11" r:id="rId9"/>
    <sheet name="лот 10" sheetId="12" r:id="rId10"/>
    <sheet name="лот 11" sheetId="13" r:id="rId11"/>
    <sheet name="лот 12" sheetId="14" r:id="rId12"/>
    <sheet name="лот 13" sheetId="15" r:id="rId13"/>
    <sheet name="лот 14" sheetId="16" r:id="rId14"/>
    <sheet name="лот 15" sheetId="18" r:id="rId15"/>
    <sheet name="лот 16" sheetId="19" r:id="rId16"/>
    <sheet name="лот 17" sheetId="20" r:id="rId17"/>
    <sheet name="лот 18" sheetId="22" r:id="rId18"/>
    <sheet name="лот 19" sheetId="41" r:id="rId19"/>
    <sheet name="лот 20" sheetId="42" r:id="rId20"/>
    <sheet name="лот 21" sheetId="43" r:id="rId21"/>
    <sheet name="лот 22" sheetId="44" r:id="rId22"/>
    <sheet name="лот 23" sheetId="45" r:id="rId23"/>
    <sheet name="лот 24" sheetId="46" r:id="rId24"/>
    <sheet name="лот 25" sheetId="47" r:id="rId25"/>
    <sheet name="лот 26" sheetId="48" r:id="rId26"/>
    <sheet name="лот 27" sheetId="49" r:id="rId27"/>
    <sheet name="лот 28" sheetId="50" r:id="rId28"/>
    <sheet name="лот 29" sheetId="51" r:id="rId29"/>
    <sheet name="лот 30" sheetId="52" r:id="rId30"/>
    <sheet name="лот 31" sheetId="53" r:id="rId31"/>
    <sheet name="лот 32" sheetId="54" r:id="rId32"/>
    <sheet name="лот 33" sheetId="55" r:id="rId33"/>
    <sheet name="лот 34" sheetId="56" r:id="rId34"/>
    <sheet name="лот 35" sheetId="57" r:id="rId35"/>
    <sheet name="лот 36" sheetId="58" r:id="rId36"/>
    <sheet name="лот 37" sheetId="59" r:id="rId37"/>
    <sheet name="лот 38" sheetId="60" r:id="rId38"/>
  </sheets>
  <definedNames>
    <definedName name="_xlnm.Print_Area" localSheetId="0">'лот 1'!$A$1:$E$78</definedName>
    <definedName name="_xlnm.Print_Area" localSheetId="1">'лот 2'!$A$1:$E$78</definedName>
    <definedName name="_xlnm.Print_Area" localSheetId="2">'лот 3'!$A$1:$E$78</definedName>
    <definedName name="_xlnm.Print_Area" localSheetId="3">'лот 4'!$A$1:$E$78</definedName>
  </definedNames>
  <calcPr calcId="144525"/>
</workbook>
</file>

<file path=xl/calcChain.xml><?xml version="1.0" encoding="utf-8"?>
<calcChain xmlns="http://schemas.openxmlformats.org/spreadsheetml/2006/main">
  <c r="D77" i="60" l="1"/>
  <c r="D75" i="60"/>
  <c r="D72" i="60"/>
  <c r="D66" i="60"/>
  <c r="D60" i="60"/>
  <c r="D57" i="60"/>
  <c r="D47" i="60"/>
  <c r="D42" i="60"/>
  <c r="D36" i="60"/>
  <c r="D28" i="60"/>
  <c r="D22" i="60"/>
  <c r="D16" i="60"/>
  <c r="E78" i="60" l="1"/>
  <c r="D78" i="60"/>
  <c r="D16" i="1" l="1"/>
  <c r="D77" i="59" l="1"/>
  <c r="D75" i="59"/>
  <c r="D72" i="59"/>
  <c r="D66" i="59"/>
  <c r="D60" i="59"/>
  <c r="D57" i="59"/>
  <c r="D47" i="59"/>
  <c r="D42" i="59"/>
  <c r="D36" i="59"/>
  <c r="D28" i="59"/>
  <c r="D22" i="59"/>
  <c r="D16" i="59"/>
  <c r="D77" i="58"/>
  <c r="D75" i="58"/>
  <c r="D72" i="58"/>
  <c r="D66" i="58"/>
  <c r="D60" i="58"/>
  <c r="D57" i="58"/>
  <c r="D47" i="58"/>
  <c r="D42" i="58"/>
  <c r="D36" i="58"/>
  <c r="D28" i="58"/>
  <c r="D22" i="58"/>
  <c r="D16" i="58"/>
  <c r="D77" i="57"/>
  <c r="D75" i="57"/>
  <c r="D72" i="57"/>
  <c r="D66" i="57"/>
  <c r="D60" i="57"/>
  <c r="D57" i="57"/>
  <c r="D47" i="57"/>
  <c r="D42" i="57"/>
  <c r="D36" i="57"/>
  <c r="D28" i="57"/>
  <c r="D22" i="57"/>
  <c r="D16" i="57"/>
  <c r="D77" i="56"/>
  <c r="D75" i="56"/>
  <c r="D72" i="56"/>
  <c r="D66" i="56"/>
  <c r="D60" i="56"/>
  <c r="D57" i="56"/>
  <c r="D47" i="56"/>
  <c r="D42" i="56"/>
  <c r="D36" i="56"/>
  <c r="D28" i="56"/>
  <c r="D22" i="56"/>
  <c r="D16" i="56"/>
  <c r="D77" i="55"/>
  <c r="D75" i="55"/>
  <c r="D72" i="55"/>
  <c r="D66" i="55"/>
  <c r="D60" i="55"/>
  <c r="D57" i="55"/>
  <c r="D47" i="55"/>
  <c r="D42" i="55"/>
  <c r="D78" i="55" s="1"/>
  <c r="D36" i="55"/>
  <c r="D28" i="55"/>
  <c r="D22" i="55"/>
  <c r="D16" i="55"/>
  <c r="D77" i="54"/>
  <c r="D75" i="54"/>
  <c r="D72" i="54"/>
  <c r="D66" i="54"/>
  <c r="D60" i="54"/>
  <c r="D57" i="54"/>
  <c r="D47" i="54"/>
  <c r="D42" i="54"/>
  <c r="D36" i="54"/>
  <c r="D28" i="54"/>
  <c r="D22" i="54"/>
  <c r="D16" i="54"/>
  <c r="E78" i="59"/>
  <c r="E78" i="58"/>
  <c r="E78" i="57"/>
  <c r="E78" i="56"/>
  <c r="E78" i="55"/>
  <c r="E78" i="54"/>
  <c r="D77" i="53"/>
  <c r="D75" i="53"/>
  <c r="D72" i="53"/>
  <c r="D66" i="53"/>
  <c r="D60" i="53"/>
  <c r="D57" i="53"/>
  <c r="D47" i="53"/>
  <c r="D42" i="53"/>
  <c r="D36" i="53"/>
  <c r="D28" i="53"/>
  <c r="D22" i="53"/>
  <c r="D16" i="53"/>
  <c r="D77" i="52"/>
  <c r="D75" i="52"/>
  <c r="D72" i="52"/>
  <c r="D66" i="52"/>
  <c r="D60" i="52"/>
  <c r="D57" i="52"/>
  <c r="D47" i="52"/>
  <c r="D42" i="52"/>
  <c r="D36" i="52"/>
  <c r="D28" i="52"/>
  <c r="D22" i="52"/>
  <c r="D16" i="52"/>
  <c r="E78" i="53"/>
  <c r="E78" i="52"/>
  <c r="D77" i="51"/>
  <c r="D75" i="51"/>
  <c r="D72" i="51"/>
  <c r="D66" i="51"/>
  <c r="D60" i="51"/>
  <c r="D57" i="51"/>
  <c r="D47" i="51"/>
  <c r="D42" i="51"/>
  <c r="D36" i="51"/>
  <c r="D28" i="51"/>
  <c r="D22" i="51"/>
  <c r="D16" i="51"/>
  <c r="D77" i="50"/>
  <c r="D75" i="50"/>
  <c r="D72" i="50"/>
  <c r="D66" i="50"/>
  <c r="D60" i="50"/>
  <c r="D57" i="50"/>
  <c r="D47" i="50"/>
  <c r="D42" i="50"/>
  <c r="D36" i="50"/>
  <c r="D28" i="50"/>
  <c r="D22" i="50"/>
  <c r="D16" i="50"/>
  <c r="D77" i="49"/>
  <c r="D75" i="49"/>
  <c r="D72" i="49"/>
  <c r="D66" i="49"/>
  <c r="D60" i="49"/>
  <c r="D57" i="49"/>
  <c r="D47" i="49"/>
  <c r="D42" i="49"/>
  <c r="D36" i="49"/>
  <c r="D28" i="49"/>
  <c r="D22" i="49"/>
  <c r="D16" i="49"/>
  <c r="D77" i="48"/>
  <c r="D75" i="48"/>
  <c r="D72" i="48"/>
  <c r="D66" i="48"/>
  <c r="D60" i="48"/>
  <c r="D57" i="48"/>
  <c r="D47" i="48"/>
  <c r="D42" i="48"/>
  <c r="D36" i="48"/>
  <c r="D28" i="48"/>
  <c r="D22" i="48"/>
  <c r="D16" i="48"/>
  <c r="D77" i="47"/>
  <c r="D75" i="47"/>
  <c r="D72" i="47"/>
  <c r="D66" i="47"/>
  <c r="D60" i="47"/>
  <c r="D57" i="47"/>
  <c r="D47" i="47"/>
  <c r="D42" i="47"/>
  <c r="D36" i="47"/>
  <c r="D28" i="47"/>
  <c r="D22" i="47"/>
  <c r="D16" i="47"/>
  <c r="D77" i="46"/>
  <c r="D75" i="46"/>
  <c r="D72" i="46"/>
  <c r="D66" i="46"/>
  <c r="D60" i="46"/>
  <c r="D57" i="46"/>
  <c r="D47" i="46"/>
  <c r="D42" i="46"/>
  <c r="D36" i="46"/>
  <c r="D28" i="46"/>
  <c r="D22" i="46"/>
  <c r="D16" i="46"/>
  <c r="D77" i="45"/>
  <c r="D75" i="45"/>
  <c r="D72" i="45"/>
  <c r="D66" i="45"/>
  <c r="D60" i="45"/>
  <c r="D57" i="45"/>
  <c r="D47" i="45"/>
  <c r="D42" i="45"/>
  <c r="D36" i="45"/>
  <c r="D28" i="45"/>
  <c r="D22" i="45"/>
  <c r="D16" i="45"/>
  <c r="D77" i="44"/>
  <c r="D75" i="44"/>
  <c r="D72" i="44"/>
  <c r="D66" i="44"/>
  <c r="D60" i="44"/>
  <c r="D57" i="44"/>
  <c r="D47" i="44"/>
  <c r="D42" i="44"/>
  <c r="D36" i="44"/>
  <c r="D28" i="44"/>
  <c r="D22" i="44"/>
  <c r="D16" i="44"/>
  <c r="D77" i="43"/>
  <c r="D75" i="43"/>
  <c r="D72" i="43"/>
  <c r="D66" i="43"/>
  <c r="D60" i="43"/>
  <c r="D57" i="43"/>
  <c r="D47" i="43"/>
  <c r="D42" i="43"/>
  <c r="D36" i="43"/>
  <c r="D28" i="43"/>
  <c r="D22" i="43"/>
  <c r="D16" i="43"/>
  <c r="D77" i="42"/>
  <c r="D75" i="42"/>
  <c r="D72" i="42"/>
  <c r="D66" i="42"/>
  <c r="D60" i="42"/>
  <c r="D57" i="42"/>
  <c r="D47" i="42"/>
  <c r="D42" i="42"/>
  <c r="D36" i="42"/>
  <c r="D28" i="42"/>
  <c r="D22" i="42"/>
  <c r="D16" i="42"/>
  <c r="D77" i="41"/>
  <c r="D75" i="41"/>
  <c r="D72" i="41"/>
  <c r="D66" i="41"/>
  <c r="D60" i="41"/>
  <c r="D57" i="41"/>
  <c r="D47" i="41"/>
  <c r="D42" i="41"/>
  <c r="D36" i="41"/>
  <c r="D28" i="41"/>
  <c r="D22" i="41"/>
  <c r="D16" i="41"/>
  <c r="E78" i="51"/>
  <c r="E78" i="50"/>
  <c r="E78" i="49"/>
  <c r="E78" i="48"/>
  <c r="E78" i="47"/>
  <c r="E78" i="46"/>
  <c r="E78" i="45"/>
  <c r="E78" i="44"/>
  <c r="E78" i="43"/>
  <c r="E78" i="42"/>
  <c r="D77" i="22"/>
  <c r="D75" i="22"/>
  <c r="D72" i="22"/>
  <c r="D66" i="22"/>
  <c r="D60" i="22"/>
  <c r="D57" i="22"/>
  <c r="D47" i="22"/>
  <c r="D42" i="22"/>
  <c r="D36" i="22"/>
  <c r="D28" i="22"/>
  <c r="D22" i="22"/>
  <c r="D16" i="22"/>
  <c r="D77" i="20"/>
  <c r="D75" i="20"/>
  <c r="D72" i="20"/>
  <c r="D66" i="20"/>
  <c r="D60" i="20"/>
  <c r="D57" i="20"/>
  <c r="D47" i="20"/>
  <c r="D42" i="20"/>
  <c r="D36" i="20"/>
  <c r="D28" i="20"/>
  <c r="D22" i="20"/>
  <c r="D16" i="20"/>
  <c r="E78" i="41"/>
  <c r="E78" i="22"/>
  <c r="E78" i="20"/>
  <c r="D77" i="19"/>
  <c r="D75" i="19"/>
  <c r="D72" i="19"/>
  <c r="D66" i="19"/>
  <c r="D60" i="19"/>
  <c r="D57" i="19"/>
  <c r="D47" i="19"/>
  <c r="D42" i="19"/>
  <c r="D36" i="19"/>
  <c r="D28" i="19"/>
  <c r="D22" i="19"/>
  <c r="D16" i="19"/>
  <c r="E78" i="19"/>
  <c r="D77" i="18"/>
  <c r="D75" i="18"/>
  <c r="D72" i="18"/>
  <c r="D66" i="18"/>
  <c r="D60" i="18"/>
  <c r="D57" i="18"/>
  <c r="D47" i="18"/>
  <c r="D42" i="18"/>
  <c r="D36" i="18"/>
  <c r="D28" i="18"/>
  <c r="D22" i="18"/>
  <c r="D16" i="18"/>
  <c r="E78" i="18"/>
  <c r="D77" i="16"/>
  <c r="D75" i="16"/>
  <c r="D72" i="16"/>
  <c r="D66" i="16"/>
  <c r="D60" i="16"/>
  <c r="D57" i="16"/>
  <c r="D47" i="16"/>
  <c r="D42" i="16"/>
  <c r="D36" i="16"/>
  <c r="D28" i="16"/>
  <c r="D22" i="16"/>
  <c r="D16" i="16"/>
  <c r="D77" i="15"/>
  <c r="D75" i="15"/>
  <c r="D72" i="15"/>
  <c r="D66" i="15"/>
  <c r="D60" i="15"/>
  <c r="D57" i="15"/>
  <c r="D47" i="15"/>
  <c r="D42" i="15"/>
  <c r="D36" i="15"/>
  <c r="D28" i="15"/>
  <c r="D22" i="15"/>
  <c r="D16" i="15"/>
  <c r="D77" i="14"/>
  <c r="D75" i="14"/>
  <c r="D72" i="14"/>
  <c r="D66" i="14"/>
  <c r="D60" i="14"/>
  <c r="D57" i="14"/>
  <c r="D47" i="14"/>
  <c r="D42" i="14"/>
  <c r="D36" i="14"/>
  <c r="D28" i="14"/>
  <c r="D22" i="14"/>
  <c r="D16" i="14"/>
  <c r="D77" i="13"/>
  <c r="D75" i="13"/>
  <c r="D72" i="13"/>
  <c r="D66" i="13"/>
  <c r="D60" i="13"/>
  <c r="D57" i="13"/>
  <c r="D47" i="13"/>
  <c r="D42" i="13"/>
  <c r="D36" i="13"/>
  <c r="D28" i="13"/>
  <c r="D22" i="13"/>
  <c r="D16" i="13"/>
  <c r="D77" i="10"/>
  <c r="D75" i="10"/>
  <c r="D72" i="10"/>
  <c r="D66" i="10"/>
  <c r="D60" i="10"/>
  <c r="D57" i="10"/>
  <c r="D47" i="10"/>
  <c r="D42" i="10"/>
  <c r="D36" i="10"/>
  <c r="D28" i="10"/>
  <c r="D22" i="10"/>
  <c r="D16" i="10"/>
  <c r="D77" i="12"/>
  <c r="D75" i="12"/>
  <c r="D72" i="12"/>
  <c r="D66" i="12"/>
  <c r="D60" i="12"/>
  <c r="D57" i="12"/>
  <c r="D47" i="12"/>
  <c r="D42" i="12"/>
  <c r="D36" i="12"/>
  <c r="D28" i="12"/>
  <c r="D22" i="12"/>
  <c r="D16" i="12"/>
  <c r="D77" i="11"/>
  <c r="D75" i="11"/>
  <c r="D72" i="11"/>
  <c r="D66" i="11"/>
  <c r="D60" i="11"/>
  <c r="D57" i="11"/>
  <c r="D47" i="11"/>
  <c r="D42" i="11"/>
  <c r="D36" i="11"/>
  <c r="D28" i="11"/>
  <c r="D22" i="11"/>
  <c r="D16" i="11"/>
  <c r="E78" i="16"/>
  <c r="E78" i="15"/>
  <c r="E78" i="14"/>
  <c r="E78" i="13"/>
  <c r="E78" i="12"/>
  <c r="E78" i="11"/>
  <c r="E78" i="10"/>
  <c r="D77" i="9"/>
  <c r="D75" i="9"/>
  <c r="D72" i="9"/>
  <c r="D66" i="9"/>
  <c r="D60" i="9"/>
  <c r="D57" i="9"/>
  <c r="D47" i="9"/>
  <c r="D42" i="9"/>
  <c r="D36" i="9"/>
  <c r="D28" i="9"/>
  <c r="D22" i="9"/>
  <c r="D16" i="9"/>
  <c r="D77" i="8"/>
  <c r="D75" i="8"/>
  <c r="D72" i="8"/>
  <c r="D66" i="8"/>
  <c r="D60" i="8"/>
  <c r="D57" i="8"/>
  <c r="D47" i="8"/>
  <c r="D42" i="8"/>
  <c r="D36" i="8"/>
  <c r="D28" i="8"/>
  <c r="D22" i="8"/>
  <c r="D16" i="8"/>
  <c r="D77" i="7"/>
  <c r="D75" i="7"/>
  <c r="D72" i="7"/>
  <c r="D66" i="7"/>
  <c r="D60" i="7"/>
  <c r="D57" i="7"/>
  <c r="D47" i="7"/>
  <c r="D42" i="7"/>
  <c r="D36" i="7"/>
  <c r="D28" i="7"/>
  <c r="D22" i="7"/>
  <c r="D16" i="7"/>
  <c r="D77" i="6"/>
  <c r="D75" i="6"/>
  <c r="D72" i="6"/>
  <c r="D66" i="6"/>
  <c r="D60" i="6"/>
  <c r="D57" i="6"/>
  <c r="D47" i="6"/>
  <c r="D42" i="6"/>
  <c r="D36" i="6"/>
  <c r="D28" i="6"/>
  <c r="D22" i="6"/>
  <c r="D16" i="6"/>
  <c r="D78" i="59" l="1"/>
  <c r="D78" i="58"/>
  <c r="D78" i="57"/>
  <c r="D78" i="56"/>
  <c r="D78" i="54"/>
  <c r="D78" i="53"/>
  <c r="D78" i="52"/>
  <c r="D78" i="50"/>
  <c r="D78" i="49"/>
  <c r="D78" i="48"/>
  <c r="D78" i="47"/>
  <c r="D78" i="46"/>
  <c r="D78" i="45"/>
  <c r="D78" i="44"/>
  <c r="D78" i="43"/>
  <c r="D78" i="42"/>
  <c r="D78" i="41"/>
  <c r="D78" i="22"/>
  <c r="D78" i="20"/>
  <c r="D78" i="19"/>
  <c r="D78" i="18"/>
  <c r="D78" i="16"/>
  <c r="D78" i="15"/>
  <c r="D78" i="14"/>
  <c r="D78" i="13"/>
  <c r="D78" i="12"/>
  <c r="D78" i="11"/>
  <c r="D78" i="10"/>
  <c r="D78" i="51"/>
  <c r="D77" i="5"/>
  <c r="D75" i="5"/>
  <c r="D72" i="5"/>
  <c r="D66" i="5"/>
  <c r="D60" i="5"/>
  <c r="D57" i="5"/>
  <c r="D47" i="5"/>
  <c r="D42" i="5"/>
  <c r="D36" i="5"/>
  <c r="D28" i="5"/>
  <c r="D22" i="5"/>
  <c r="D16" i="5"/>
  <c r="E78" i="9"/>
  <c r="D78" i="9"/>
  <c r="E78" i="8"/>
  <c r="D78" i="8"/>
  <c r="E78" i="7"/>
  <c r="D78" i="7"/>
  <c r="E78" i="6"/>
  <c r="D78" i="6"/>
  <c r="E78" i="5"/>
  <c r="D77" i="4"/>
  <c r="D75" i="4"/>
  <c r="D72" i="4"/>
  <c r="D66" i="4"/>
  <c r="D60" i="4"/>
  <c r="D57" i="4"/>
  <c r="D47" i="4"/>
  <c r="D42" i="4"/>
  <c r="D36" i="4"/>
  <c r="D28" i="4"/>
  <c r="D22" i="4"/>
  <c r="D16" i="4"/>
  <c r="E78" i="4"/>
  <c r="D78" i="5" l="1"/>
  <c r="D78" i="4"/>
  <c r="D57" i="1"/>
  <c r="D47" i="1"/>
  <c r="D42" i="1"/>
  <c r="D28" i="1"/>
  <c r="D77" i="1"/>
  <c r="D75" i="1"/>
  <c r="D72" i="1"/>
  <c r="E78" i="1"/>
  <c r="D66" i="1"/>
  <c r="D60" i="1"/>
  <c r="D36" i="1"/>
  <c r="D22" i="1"/>
  <c r="D78" i="1" l="1"/>
</calcChain>
</file>

<file path=xl/sharedStrings.xml><?xml version="1.0" encoding="utf-8"?>
<sst xmlns="http://schemas.openxmlformats.org/spreadsheetml/2006/main" count="6877" uniqueCount="228">
  <si>
    <t>Приложение № 2</t>
  </si>
  <si>
    <t>адресу: п. Таежный, ул. Буденного, д. 5</t>
  </si>
  <si>
    <r>
      <t xml:space="preserve">№ </t>
    </r>
    <r>
      <rPr>
        <sz val="10"/>
        <color rgb="FF000000"/>
        <rFont val="Times New Roman"/>
        <family val="1"/>
        <charset val="204"/>
      </rPr>
      <t>п/п</t>
    </r>
  </si>
  <si>
    <t>Наименование работ и услуг</t>
  </si>
  <si>
    <t>Периодичность выполнения работ и оказания услуг</t>
  </si>
  <si>
    <t>Годовая плата</t>
  </si>
  <si>
    <t>(рублей)</t>
  </si>
  <si>
    <r>
      <t>Стоимость на 1 м</t>
    </r>
    <r>
      <rPr>
        <vertAlign val="superscript"/>
        <sz val="10"/>
        <color rgb="FF000000"/>
        <rFont val="Times New Roman"/>
        <family val="1"/>
        <charset val="204"/>
      </rPr>
      <t>2</t>
    </r>
    <r>
      <rPr>
        <sz val="10"/>
        <color rgb="FF000000"/>
        <rFont val="Times New Roman"/>
        <family val="1"/>
        <charset val="204"/>
      </rPr>
      <t xml:space="preserve"> общей площади </t>
    </r>
  </si>
  <si>
    <t>(рублей в месяц)</t>
  </si>
  <si>
    <t>1. Техническое обслуживание внутридомового инженерного оборудования</t>
  </si>
  <si>
    <t>Электрооборудование</t>
  </si>
  <si>
    <t>Проведение технических осмотров, профилактического ремонта и устранение незначительных неисправностей в системе электроснабжения</t>
  </si>
  <si>
    <t xml:space="preserve">Не реже 2 раз в год </t>
  </si>
  <si>
    <t>замена ламп внутреннего освещения, замена розеток, выключателей.</t>
  </si>
  <si>
    <t>По мере необходимости</t>
  </si>
  <si>
    <t>Замена предохранителей, потолочного патрона</t>
  </si>
  <si>
    <t>Мелкий ремонт (замена) электропроводки</t>
  </si>
  <si>
    <t>ППР электрощитовой</t>
  </si>
  <si>
    <t>1.2.</t>
  </si>
  <si>
    <t>Система ХВС</t>
  </si>
  <si>
    <t>Замена небольших участков внутренних систем ХВС Д=15-25 мм</t>
  </si>
  <si>
    <t>Ремонт теплоизоляции трубопроводов ХВС трубками (Энергофлэкс)</t>
  </si>
  <si>
    <t>Осмотр системы водоснабжения</t>
  </si>
  <si>
    <t>1 раз в год</t>
  </si>
  <si>
    <t xml:space="preserve">Плановая ревизия задвижек ХВС </t>
  </si>
  <si>
    <t>Замена задвижек ХВС</t>
  </si>
  <si>
    <t>Система ГВС</t>
  </si>
  <si>
    <t>Замена небольших участков внутренних систем ГВС Д=15-25 мм</t>
  </si>
  <si>
    <t>Ремонт теплоизоляции трубопроводов ГВС трубками (Энергофлэкс)</t>
  </si>
  <si>
    <t>Осмотр системы горячего водоснабжения</t>
  </si>
  <si>
    <t xml:space="preserve">Плановая ревизия задвижек ГВС </t>
  </si>
  <si>
    <t>Замена задвижек ГВС</t>
  </si>
  <si>
    <t>Ликвидация воздушных пробок в системе ГВС</t>
  </si>
  <si>
    <t>Смена сгонов, муфт и прочей арматуры ГВС</t>
  </si>
  <si>
    <t>Канализация</t>
  </si>
  <si>
    <t>Осмотр системы  канализации здания</t>
  </si>
  <si>
    <t>1 раз в месяц</t>
  </si>
  <si>
    <t>Замена небольших участков канализации (до 1 м.п.)</t>
  </si>
  <si>
    <t>Замена фасонных частей канализационных труб до 2шт.</t>
  </si>
  <si>
    <t>Подчеканка канализационных стыков</t>
  </si>
  <si>
    <t>Прочистка канализационных сетей</t>
  </si>
  <si>
    <t>Центральное отопление</t>
  </si>
  <si>
    <t>Осмотр системы отопления здания</t>
  </si>
  <si>
    <t>Плановая ревизия вентилей отопления</t>
  </si>
  <si>
    <t>Промывка системы отопления здания</t>
  </si>
  <si>
    <t>Смена сгонов, муфт и прочей арматуры отопления</t>
  </si>
  <si>
    <t>2. Техническое обслуживание конструктивных элементов здания</t>
  </si>
  <si>
    <t xml:space="preserve">Осмотр чердачных помещений, очистка от мусора. </t>
  </si>
  <si>
    <t>1 раз в квартал</t>
  </si>
  <si>
    <r>
      <t>Мелкий ремонт кровли (до 1,5 м</t>
    </r>
    <r>
      <rPr>
        <vertAlign val="superscript"/>
        <sz val="10"/>
        <color rgb="FF000000"/>
        <rFont val="Times New Roman"/>
        <family val="1"/>
        <charset val="204"/>
      </rPr>
      <t>2</t>
    </r>
    <r>
      <rPr>
        <sz val="10"/>
        <color rgb="FF000000"/>
        <rFont val="Times New Roman"/>
        <family val="1"/>
        <charset val="204"/>
      </rPr>
      <t>)</t>
    </r>
  </si>
  <si>
    <t>Осмотр фундаментов, стен, фасадов, перекрытий, внутренней отделки стен</t>
  </si>
  <si>
    <t>Мелкий ремонт козырька</t>
  </si>
  <si>
    <t>Мелкий ремонт перил</t>
  </si>
  <si>
    <t>Осмотр оконных и дверных заполнений</t>
  </si>
  <si>
    <t>Замена разбитых стекол</t>
  </si>
  <si>
    <t>Мелкий ремонт дверных заполнений</t>
  </si>
  <si>
    <t>Мелкий ремонт оконных заполнений</t>
  </si>
  <si>
    <t>3. Аварийно-ремонтное обслуживание</t>
  </si>
  <si>
    <t xml:space="preserve">Устранение аварий на внутридомовых инженерных сетях при сроке эксплуатации многоквартирного дома </t>
  </si>
  <si>
    <t>По мере выявления неисправностей</t>
  </si>
  <si>
    <t>Аварийно-диспетчерское обслуживание</t>
  </si>
  <si>
    <t>Постоянно</t>
  </si>
  <si>
    <t>4. Уборка мест общего пользования</t>
  </si>
  <si>
    <t xml:space="preserve">Влажное подметание лестничных площадок и маршей </t>
  </si>
  <si>
    <t>1 раза в неделю</t>
  </si>
  <si>
    <t>Мытье лестничных площадок и маршей</t>
  </si>
  <si>
    <t>1 раз в неделю</t>
  </si>
  <si>
    <t>Влажная протирка стен, дверей, оконных ограждений, чердачных лестниц, плафонов, обметание пыли с потолков</t>
  </si>
  <si>
    <t>Влажная протирка подоконников, поручней перил</t>
  </si>
  <si>
    <t>Мытье окон</t>
  </si>
  <si>
    <t>2 раза в год</t>
  </si>
  <si>
    <t>5. Уборка земельного участка, входящего в состав общего имущества</t>
  </si>
  <si>
    <t>Холодный период</t>
  </si>
  <si>
    <t>Очистка козырьков над входными группами от снега, сбивание сосулек( при толщине слоя до 10см.)</t>
  </si>
  <si>
    <t>Уборка крыльца и площадки перед входом в подъезд</t>
  </si>
  <si>
    <t>Теплый период</t>
  </si>
  <si>
    <t>6. Вывоз твердых бытовых отходов</t>
  </si>
  <si>
    <t>Уборка мусора на контейнерных площадках:</t>
  </si>
  <si>
    <t>постоянно</t>
  </si>
  <si>
    <t>Дезинфекция мусоросборников (контейнеров)</t>
  </si>
  <si>
    <t>7 . Благоустройство</t>
  </si>
  <si>
    <t>Ремонт покрытий тротуаров и пешеходных дорожек</t>
  </si>
  <si>
    <t>8. Расходы на управление</t>
  </si>
  <si>
    <t xml:space="preserve">Затраты на управление </t>
  </si>
  <si>
    <t xml:space="preserve">Итого </t>
  </si>
  <si>
    <t xml:space="preserve">к конкурсной документации по </t>
  </si>
  <si>
    <t xml:space="preserve">             </t>
  </si>
  <si>
    <t xml:space="preserve">Перечень работ и услуг по содержанию и ремонту общего имущества собственников помещений </t>
  </si>
  <si>
    <t>в многоквартирном доме, являющегося объектом конкурса (Лот № 1)</t>
  </si>
  <si>
    <t>1.1</t>
  </si>
  <si>
    <t>1.3</t>
  </si>
  <si>
    <t>1.1.1</t>
  </si>
  <si>
    <t>1.1.2</t>
  </si>
  <si>
    <t>1.1.3</t>
  </si>
  <si>
    <t>1.1.4</t>
  </si>
  <si>
    <t>1.1.5</t>
  </si>
  <si>
    <t>1.2.1</t>
  </si>
  <si>
    <t>1.2.2</t>
  </si>
  <si>
    <t>1.2.3</t>
  </si>
  <si>
    <t>1.2.4</t>
  </si>
  <si>
    <t>1.2.5</t>
  </si>
  <si>
    <t>1.3.1</t>
  </si>
  <si>
    <t>1.3.2</t>
  </si>
  <si>
    <t>1.3.3</t>
  </si>
  <si>
    <t>1.3.4</t>
  </si>
  <si>
    <t>1.3.5</t>
  </si>
  <si>
    <t>1.3.6</t>
  </si>
  <si>
    <t>1.3.7</t>
  </si>
  <si>
    <t>1.4</t>
  </si>
  <si>
    <t>1.4.1</t>
  </si>
  <si>
    <t>1.4.2</t>
  </si>
  <si>
    <t>1.4.3</t>
  </si>
  <si>
    <t>1.4.4</t>
  </si>
  <si>
    <t>1.4.5</t>
  </si>
  <si>
    <t>1.5</t>
  </si>
  <si>
    <t>1.5.1</t>
  </si>
  <si>
    <t>1.5.2</t>
  </si>
  <si>
    <t>1.5.3</t>
  </si>
  <si>
    <t>1.5.4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</si>
  <si>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</si>
  <si>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</si>
  <si>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</si>
  <si>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</si>
  <si>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</si>
  <si>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</si>
  <si>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</si>
  <si>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</si>
  <si>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</si>
  <si>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3.1</t>
  </si>
  <si>
    <t>3.2</t>
  </si>
  <si>
    <t>4.1</t>
  </si>
  <si>
    <t>4.2</t>
  </si>
  <si>
    <t>4.3</t>
  </si>
  <si>
    <t>4.4</t>
  </si>
  <si>
    <t>4.5</t>
  </si>
  <si>
    <t>5.1</t>
  </si>
  <si>
    <t>5.1.1</t>
  </si>
  <si>
    <t>5.1.2</t>
  </si>
  <si>
    <t>5.2</t>
  </si>
  <si>
    <t>5.2.1</t>
  </si>
  <si>
    <t>6.1</t>
  </si>
  <si>
    <t>6.2</t>
  </si>
  <si>
    <t>7.1</t>
  </si>
  <si>
    <t>8.1</t>
  </si>
  <si>
    <t>адресу: п. Таежный, ул. Буденного, д. 9</t>
  </si>
  <si>
    <t>в многоквартирном доме, являющегося объектом конкурса (Лот № 2)</t>
  </si>
  <si>
    <t>адресу: п. Таежный, ул. Буденного, д. 14</t>
  </si>
  <si>
    <t>в многоквартирном доме, являющегося объектом конкурса (Лот № 3</t>
  </si>
  <si>
    <t>адресу: п. Таежный, ул. Буденного, д. 16</t>
  </si>
  <si>
    <t>в многоквартирном доме, являющегося объектом конкурса (Лот № 4)</t>
  </si>
  <si>
    <t>адресу: п. Таежный, ул. Буденного, д. 18</t>
  </si>
  <si>
    <t>в многоквартирном доме, являющегося объектом конкурса (Лот № 5)</t>
  </si>
  <si>
    <t>адресу: п. Таежный, ул. Буденного, д.20</t>
  </si>
  <si>
    <t>в многоквартирном доме, являющегося объектом конкурса (Лот № 6)</t>
  </si>
  <si>
    <t>адресу: п. Таежный, ул. Буденного, д. 22</t>
  </si>
  <si>
    <t>в многоквартирном доме, являющегося объектом конкурса (Лот № 7)</t>
  </si>
  <si>
    <t>адресу: п. Таежный, ул. Вокзальная, д. 1</t>
  </si>
  <si>
    <t>в многоквартирном доме, являющегося объектом конкурса (Лот № 8)</t>
  </si>
  <si>
    <t>адресу: п. Таежный, ул. Вокзальная, д. 2</t>
  </si>
  <si>
    <t>в многоквартирном доме, являющегося объектом конкурса (Лот № 9)</t>
  </si>
  <si>
    <t>адресу: п. Таежный, ул. Вокзальная, д. 3</t>
  </si>
  <si>
    <t>в многоквартирном доме, являющегося объектом конкурса (Лот № 10)</t>
  </si>
  <si>
    <t>адресу: п. Таежный, ул. Вокзальная, д. 4</t>
  </si>
  <si>
    <t>в многоквартирном доме, являющегося объектом конкурса (Лот № 11)</t>
  </si>
  <si>
    <t>адресу: п. Таежный, ул. Вокзальная, д. 5</t>
  </si>
  <si>
    <t>в многоквартирном доме, являющегося объектом конкурса (Лот № 12)</t>
  </si>
  <si>
    <t>в многоквартирном доме, являющегося объектом конкурса (Лот № 13)</t>
  </si>
  <si>
    <t>адресу: п. Таежный, ул. Вокзальная, д. 6</t>
  </si>
  <si>
    <t>адресу: п. Таежный, ул. Вокзальная, д. 7</t>
  </si>
  <si>
    <t>в многоквартирном доме, являющегося объектом конкурса (Лот № 14)</t>
  </si>
  <si>
    <t>адресу: п. Таежный, ул. Вокзальная, д. 8</t>
  </si>
  <si>
    <t>в многоквартирном доме, являющегося объектом конкурса (Лот № 15)</t>
  </si>
  <si>
    <t>адресу: п. Таежный, ул. Гагарина, д. 1</t>
  </si>
  <si>
    <t>в многоквартирном доме, являющегося объектом конкурса (Лот № 16)</t>
  </si>
  <si>
    <t>адресу: п. Таежный, ул. Мельничная, д. 1</t>
  </si>
  <si>
    <t>в многоквартирном доме, являющегося объектом конкурса (Лот № 17)</t>
  </si>
  <si>
    <t>адресу: п. Таежный, ул. Мельничная, д. 2</t>
  </si>
  <si>
    <t>в многоквартирном доме, являющегося объектом конкурса (Лот № 18)</t>
  </si>
  <si>
    <t>адресу: п. Таежный, ул. Строителей, д. 1</t>
  </si>
  <si>
    <t>в многоквартирном доме, являющегося объектом конкурса (Лот № 19)</t>
  </si>
  <si>
    <t>адресу: п. Таежный, ул. Строителей, д. 6</t>
  </si>
  <si>
    <t>в многоквартирном доме, являющегося объектом конкурса (Лот № 20)</t>
  </si>
  <si>
    <t>адресу: п. Таежный, ул. Строителей, д. 8</t>
  </si>
  <si>
    <t>в многоквартирном доме, являющегося объектом конкурса (Лот № 21)</t>
  </si>
  <si>
    <t>в многоквартирном доме, являющегося объектом конкурса (Лот № 22)</t>
  </si>
  <si>
    <t>адресу: п. Таежный, ул. Строителей, д. 9</t>
  </si>
  <si>
    <t>адресу: п. Таежный, ул. Строителей, д. 10</t>
  </si>
  <si>
    <t>в многоквартирном доме, являющегося объектом конкурса (Лот № 23)</t>
  </si>
  <si>
    <t>адресу: п. Таежный, ул. Строителей, д. 11</t>
  </si>
  <si>
    <t>в многоквартирном доме, являющегося объектом конкурса (Лот № 24)</t>
  </si>
  <si>
    <t>адресу: п. Таежный, ул. Строителей, д. 12</t>
  </si>
  <si>
    <t>в многоквартирном доме, являющегося объектом конкурса (Лот № 25)</t>
  </si>
  <si>
    <t>адресу: п. Таежный, ул. Строителей, д.14</t>
  </si>
  <si>
    <t>в многоквартирном доме, являющегося объектом конкурса (Лот № 26)</t>
  </si>
  <si>
    <t>адресу: п. Таежный, ул. Строителей, д. 16</t>
  </si>
  <si>
    <t>в многоквартирном доме, являющегося объектом конкурса (Лот № 27)</t>
  </si>
  <si>
    <t>адресу: п. Таежный, ул. Строителей, д. 18</t>
  </si>
  <si>
    <t>в многоквартирном доме, являющегося объектом конкурса (Лот № 28)</t>
  </si>
  <si>
    <t>адресу: п. Таежный, ул. Строителей, д. 26</t>
  </si>
  <si>
    <t>в многоквартирном доме, являющегося объектом конкурса (Лот № 29)</t>
  </si>
  <si>
    <t>адресу: п. Таежный, ул. Суворова, д. 6</t>
  </si>
  <si>
    <t>в многоквартирном доме, являющегося объектом конкурса (Лот № 30)</t>
  </si>
  <si>
    <t>адресу: п. Таежный, ул. Суворова, д.8</t>
  </si>
  <si>
    <t>в многоквартирном доме, являющегося объектом конкурса (Лот № 31)</t>
  </si>
  <si>
    <t>адресу: п. Таежный, ул. Чапаева, д.2</t>
  </si>
  <si>
    <t>в многоквартирном доме, являющегося объектом конкурса (Лот № 32)</t>
  </si>
  <si>
    <t>адресу: п. Таежный, ул. Чапаева, д.4</t>
  </si>
  <si>
    <t>в многоквартирном доме, являющегося объектом конкурса (Лот № 33)</t>
  </si>
  <si>
    <t>адресу: п. Таежный, ул. Чапаева, д.8</t>
  </si>
  <si>
    <t>в многоквартирном доме, являющегося объектом конкурса (Лот № 34)</t>
  </si>
  <si>
    <t>адресу: п. Таежный, ул. Чапаева, д.6</t>
  </si>
  <si>
    <t>в многоквартирном доме, являющегося объектом конкурса (Лот № 35)</t>
  </si>
  <si>
    <t>адресу: п. Таежный, ул. Юбилейная, д.17</t>
  </si>
  <si>
    <t>в многоквартирном доме, являющегося объектом конкурса (Лот № 36)</t>
  </si>
  <si>
    <t>адресу: п. Таежный, ул. Юбилейная, д.18</t>
  </si>
  <si>
    <t>в многоквартирном доме, являющегося объектом конкурса (Лот № 37)</t>
  </si>
  <si>
    <t xml:space="preserve">  </t>
  </si>
  <si>
    <t>3,57</t>
  </si>
  <si>
    <t>2,24</t>
  </si>
  <si>
    <t>7,31</t>
  </si>
  <si>
    <t>5,34</t>
  </si>
  <si>
    <t>1,16</t>
  </si>
  <si>
    <t>1,78</t>
  </si>
  <si>
    <t>1,39</t>
  </si>
  <si>
    <t>1,82</t>
  </si>
  <si>
    <t>0,13</t>
  </si>
  <si>
    <t>адресу: п. Таежный, ул. Кирова, д.2</t>
  </si>
  <si>
    <t>в многоквартирном доме, являющегося объектом конкурса (Лот № 38)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</si>
</sst>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rgb="FF000001"/>
      </left>
      <right style="medium">
        <color rgb="FF000001"/>
      </right>
      <top style="medium">
        <color rgb="FF000001"/>
      </top>
      <bottom/>
      <diagonal/>
    </border>
    <border>
      <left style="medium">
        <color rgb="FF000001"/>
      </left>
      <right style="medium">
        <color rgb="FF000001"/>
      </right>
      <top/>
      <bottom/>
      <diagonal/>
    </border>
    <border>
      <left style="medium">
        <color rgb="FF000001"/>
      </left>
      <right style="medium">
        <color rgb="FF000001"/>
      </right>
      <top/>
      <bottom style="medium">
        <color rgb="FF000001"/>
      </bottom>
      <diagonal/>
    </border>
    <border>
      <left/>
      <right style="medium">
        <color rgb="FF000001"/>
      </right>
      <top style="medium">
        <color rgb="FF000001"/>
      </top>
      <bottom style="medium">
        <color rgb="FF000001"/>
      </bottom>
      <diagonal/>
    </border>
    <border>
      <left/>
      <right style="medium">
        <color rgb="FF000001"/>
      </right>
      <top style="medium">
        <color rgb="FF000001"/>
      </top>
      <bottom/>
      <diagonal/>
    </border>
    <border>
      <left/>
      <right style="medium">
        <color rgb="FF000001"/>
      </right>
      <top/>
      <bottom/>
      <diagonal/>
    </border>
    <border>
      <left/>
      <right style="medium">
        <color rgb="FF000001"/>
      </right>
      <top/>
      <bottom style="medium">
        <color rgb="FF000001"/>
      </bottom>
      <diagonal/>
    </border>
    <border>
      <left/>
      <right/>
      <top/>
      <bottom style="medium">
        <color rgb="FF000001"/>
      </bottom>
      <diagonal/>
    </border>
    <border>
      <left/>
      <right style="medium">
        <color rgb="FF00000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1"/>
      </left>
      <right/>
      <top style="medium">
        <color rgb="FF000001"/>
      </top>
      <bottom style="medium">
        <color rgb="FF000001"/>
      </bottom>
      <diagonal/>
    </border>
    <border>
      <left/>
      <right/>
      <top style="medium">
        <color rgb="FF000001"/>
      </top>
      <bottom style="medium">
        <color rgb="FF000001"/>
      </bottom>
      <diagonal/>
    </border>
    <border>
      <left/>
      <right style="medium">
        <color indexed="64"/>
      </right>
      <top style="medium">
        <color rgb="FF000001"/>
      </top>
      <bottom style="medium">
        <color rgb="FF000001"/>
      </bottom>
      <diagonal/>
    </border>
    <border>
      <left style="medium">
        <color rgb="FF000001"/>
      </left>
      <right/>
      <top style="medium">
        <color rgb="FF000001"/>
      </top>
      <bottom style="medium">
        <color indexed="64"/>
      </bottom>
      <diagonal/>
    </border>
    <border>
      <left/>
      <right/>
      <top style="medium">
        <color rgb="FF000001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1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indent="15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49" fontId="5" fillId="0" borderId="3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7" fillId="0" borderId="3" xfId="0" applyNumberFormat="1" applyFont="1" applyBorder="1" applyAlignment="1">
      <alignment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2" fontId="5" fillId="0" borderId="12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5" fillId="0" borderId="5" xfId="0" applyNumberFormat="1" applyFont="1" applyBorder="1" applyAlignment="1">
      <alignment vertical="center" wrapText="1"/>
    </xf>
    <xf numFmtId="4" fontId="5" fillId="0" borderId="6" xfId="0" applyNumberFormat="1" applyFont="1" applyBorder="1" applyAlignment="1">
      <alignment vertical="center" wrapText="1"/>
    </xf>
    <xf numFmtId="4" fontId="1" fillId="0" borderId="7" xfId="0" applyNumberFormat="1" applyFont="1" applyBorder="1" applyAlignment="1">
      <alignment vertical="center" wrapText="1"/>
    </xf>
    <xf numFmtId="4" fontId="5" fillId="0" borderId="12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2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4" fontId="5" fillId="0" borderId="21" xfId="0" applyNumberFormat="1" applyFont="1" applyBorder="1" applyAlignment="1">
      <alignment horizontal="center" vertical="center" wrapText="1"/>
    </xf>
    <xf numFmtId="4" fontId="5" fillId="0" borderId="13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79"/>
  <sheetViews>
    <sheetView workbookViewId="0">
      <selection activeCell="G73" sqref="G73"/>
    </sheetView>
  </sheetViews>
  <sheetFormatPr defaultRowHeight="15" x14ac:dyDescent="0.25"/>
  <cols>
    <col min="1" max="1" width="17.28515625" style="21" customWidth="1"/>
    <col min="2" max="2" width="19.5703125" customWidth="1"/>
    <col min="3" max="3" width="17.28515625" customWidth="1"/>
    <col min="4" max="4" width="18.42578125" customWidth="1"/>
    <col min="5" max="5" width="20.42578125" style="26" customWidth="1"/>
  </cols>
  <sheetData>
    <row r="2" spans="1:11" x14ac:dyDescent="0.25">
      <c r="A2" s="32" t="s">
        <v>0</v>
      </c>
      <c r="B2" s="32"/>
      <c r="C2" s="32"/>
      <c r="D2" s="32"/>
      <c r="E2" s="32"/>
      <c r="K2" s="1"/>
    </row>
    <row r="3" spans="1:11" x14ac:dyDescent="0.25">
      <c r="D3" s="32" t="s">
        <v>85</v>
      </c>
      <c r="E3" s="32"/>
    </row>
    <row r="4" spans="1:11" x14ac:dyDescent="0.25">
      <c r="D4" s="32" t="s">
        <v>1</v>
      </c>
      <c r="E4" s="32"/>
      <c r="K4" s="2" t="s">
        <v>86</v>
      </c>
    </row>
    <row r="5" spans="1:11" x14ac:dyDescent="0.25">
      <c r="K5" s="2"/>
    </row>
    <row r="6" spans="1:11" x14ac:dyDescent="0.25">
      <c r="A6" s="33" t="s">
        <v>87</v>
      </c>
      <c r="B6" s="33"/>
      <c r="C6" s="33"/>
      <c r="D6" s="33"/>
      <c r="E6" s="33"/>
    </row>
    <row r="7" spans="1:11" x14ac:dyDescent="0.25">
      <c r="A7" s="33" t="s">
        <v>88</v>
      </c>
      <c r="B7" s="33"/>
      <c r="C7" s="33"/>
      <c r="D7" s="33"/>
      <c r="E7" s="33"/>
      <c r="K7" s="3"/>
    </row>
    <row r="8" spans="1:11" ht="16.5" thickBot="1" x14ac:dyDescent="0.3">
      <c r="K8" s="4"/>
    </row>
    <row r="9" spans="1:11" x14ac:dyDescent="0.25">
      <c r="A9" s="60" t="s">
        <v>2</v>
      </c>
      <c r="B9" s="54" t="s">
        <v>3</v>
      </c>
      <c r="C9" s="54" t="s">
        <v>4</v>
      </c>
      <c r="D9" s="5"/>
      <c r="E9" s="27"/>
    </row>
    <row r="10" spans="1:11" x14ac:dyDescent="0.25">
      <c r="A10" s="61"/>
      <c r="B10" s="55"/>
      <c r="C10" s="55"/>
      <c r="D10" s="6"/>
      <c r="E10" s="28"/>
    </row>
    <row r="11" spans="1:11" ht="28.5" x14ac:dyDescent="0.25">
      <c r="A11" s="61"/>
      <c r="B11" s="55"/>
      <c r="C11" s="55"/>
      <c r="D11" s="6" t="s">
        <v>5</v>
      </c>
      <c r="E11" s="28" t="s">
        <v>7</v>
      </c>
    </row>
    <row r="12" spans="1:11" x14ac:dyDescent="0.25">
      <c r="A12" s="61"/>
      <c r="B12" s="55"/>
      <c r="C12" s="55"/>
      <c r="D12" s="6" t="s">
        <v>6</v>
      </c>
      <c r="E12" s="28" t="s">
        <v>8</v>
      </c>
    </row>
    <row r="13" spans="1:11" ht="16.5" thickBot="1" x14ac:dyDescent="0.3">
      <c r="A13" s="62"/>
      <c r="B13" s="56"/>
      <c r="C13" s="56"/>
      <c r="D13" s="7"/>
      <c r="E13" s="29"/>
    </row>
    <row r="14" spans="1:11" ht="25.5" customHeight="1" thickBot="1" x14ac:dyDescent="0.3">
      <c r="A14" s="22"/>
      <c r="B14" s="37" t="s">
        <v>9</v>
      </c>
      <c r="C14" s="38"/>
      <c r="D14" s="38"/>
      <c r="E14" s="39"/>
    </row>
    <row r="15" spans="1:11" ht="15.75" thickBot="1" x14ac:dyDescent="0.3">
      <c r="A15" s="20" t="s">
        <v>89</v>
      </c>
      <c r="B15" s="57" t="s">
        <v>10</v>
      </c>
      <c r="C15" s="58"/>
      <c r="D15" s="58"/>
      <c r="E15" s="59"/>
    </row>
    <row r="16" spans="1:11" ht="102.75" thickBot="1" x14ac:dyDescent="0.3">
      <c r="A16" s="20" t="s">
        <v>91</v>
      </c>
      <c r="B16" s="8" t="s">
        <v>11</v>
      </c>
      <c r="C16" s="9" t="s">
        <v>12</v>
      </c>
      <c r="D16" s="40">
        <f>E16*503.6*12</f>
        <v>7674.8639999999996</v>
      </c>
      <c r="E16" s="43">
        <v>1.27</v>
      </c>
    </row>
    <row r="17" spans="1:5" ht="64.5" thickBot="1" x14ac:dyDescent="0.3">
      <c r="A17" s="20" t="s">
        <v>92</v>
      </c>
      <c r="B17" s="8" t="s">
        <v>13</v>
      </c>
      <c r="C17" s="9" t="s">
        <v>14</v>
      </c>
      <c r="D17" s="41"/>
      <c r="E17" s="44"/>
    </row>
    <row r="18" spans="1:5" ht="39" thickBot="1" x14ac:dyDescent="0.3">
      <c r="A18" s="20" t="s">
        <v>93</v>
      </c>
      <c r="B18" s="8" t="s">
        <v>15</v>
      </c>
      <c r="C18" s="9" t="s">
        <v>14</v>
      </c>
      <c r="D18" s="41"/>
      <c r="E18" s="44"/>
    </row>
    <row r="19" spans="1:5" ht="39" thickBot="1" x14ac:dyDescent="0.3">
      <c r="A19" s="20" t="s">
        <v>94</v>
      </c>
      <c r="B19" s="8" t="s">
        <v>16</v>
      </c>
      <c r="C19" s="9" t="s">
        <v>14</v>
      </c>
      <c r="D19" s="41"/>
      <c r="E19" s="44"/>
    </row>
    <row r="20" spans="1:5" ht="26.25" thickBot="1" x14ac:dyDescent="0.3">
      <c r="A20" s="20" t="s">
        <v>95</v>
      </c>
      <c r="B20" s="8" t="s">
        <v>17</v>
      </c>
      <c r="C20" s="9" t="s">
        <v>14</v>
      </c>
      <c r="D20" s="42"/>
      <c r="E20" s="45"/>
    </row>
    <row r="21" spans="1:5" ht="15.75" thickBot="1" x14ac:dyDescent="0.3">
      <c r="A21" s="20" t="s">
        <v>18</v>
      </c>
      <c r="B21" s="57" t="s">
        <v>19</v>
      </c>
      <c r="C21" s="58"/>
      <c r="D21" s="58"/>
      <c r="E21" s="59"/>
    </row>
    <row r="22" spans="1:5" ht="51.75" thickBot="1" x14ac:dyDescent="0.3">
      <c r="A22" s="20" t="s">
        <v>96</v>
      </c>
      <c r="B22" s="8" t="s">
        <v>20</v>
      </c>
      <c r="C22" s="9" t="s">
        <v>14</v>
      </c>
      <c r="D22" s="40">
        <f>E22*503.6*12</f>
        <v>18854.784000000003</v>
      </c>
      <c r="E22" s="43">
        <v>3.12</v>
      </c>
    </row>
    <row r="23" spans="1:5" ht="51.75" thickBot="1" x14ac:dyDescent="0.3">
      <c r="A23" s="20" t="s">
        <v>97</v>
      </c>
      <c r="B23" s="8" t="s">
        <v>21</v>
      </c>
      <c r="C23" s="9" t="s">
        <v>14</v>
      </c>
      <c r="D23" s="41"/>
      <c r="E23" s="44"/>
    </row>
    <row r="24" spans="1:5" ht="26.25" thickBot="1" x14ac:dyDescent="0.3">
      <c r="A24" s="20" t="s">
        <v>98</v>
      </c>
      <c r="B24" s="8" t="s">
        <v>22</v>
      </c>
      <c r="C24" s="9" t="s">
        <v>23</v>
      </c>
      <c r="D24" s="41"/>
      <c r="E24" s="44"/>
    </row>
    <row r="25" spans="1:5" ht="26.25" thickBot="1" x14ac:dyDescent="0.3">
      <c r="A25" s="20" t="s">
        <v>99</v>
      </c>
      <c r="B25" s="8" t="s">
        <v>24</v>
      </c>
      <c r="C25" s="9" t="s">
        <v>23</v>
      </c>
      <c r="D25" s="41"/>
      <c r="E25" s="44"/>
    </row>
    <row r="26" spans="1:5" ht="26.25" thickBot="1" x14ac:dyDescent="0.3">
      <c r="A26" s="20" t="s">
        <v>100</v>
      </c>
      <c r="B26" s="8" t="s">
        <v>25</v>
      </c>
      <c r="C26" s="9" t="s">
        <v>14</v>
      </c>
      <c r="D26" s="42"/>
      <c r="E26" s="45"/>
    </row>
    <row r="27" spans="1:5" ht="15.75" thickBot="1" x14ac:dyDescent="0.3">
      <c r="A27" s="20" t="s">
        <v>90</v>
      </c>
      <c r="B27" s="57" t="s">
        <v>26</v>
      </c>
      <c r="C27" s="58"/>
      <c r="D27" s="58"/>
      <c r="E27" s="59"/>
    </row>
    <row r="28" spans="1:5" ht="51.75" thickBot="1" x14ac:dyDescent="0.3">
      <c r="A28" s="20" t="s">
        <v>101</v>
      </c>
      <c r="B28" s="8" t="s">
        <v>27</v>
      </c>
      <c r="C28" s="9" t="s">
        <v>14</v>
      </c>
      <c r="D28" s="54">
        <f>E28*503.6*12</f>
        <v>21574.224000000002</v>
      </c>
      <c r="E28" s="43">
        <v>3.57</v>
      </c>
    </row>
    <row r="29" spans="1:5" ht="51.75" thickBot="1" x14ac:dyDescent="0.3">
      <c r="A29" s="20" t="s">
        <v>102</v>
      </c>
      <c r="B29" s="8" t="s">
        <v>28</v>
      </c>
      <c r="C29" s="9" t="s">
        <v>14</v>
      </c>
      <c r="D29" s="55"/>
      <c r="E29" s="44"/>
    </row>
    <row r="30" spans="1:5" ht="39" thickBot="1" x14ac:dyDescent="0.3">
      <c r="A30" s="20" t="s">
        <v>103</v>
      </c>
      <c r="B30" s="8" t="s">
        <v>29</v>
      </c>
      <c r="C30" s="9" t="s">
        <v>23</v>
      </c>
      <c r="D30" s="55"/>
      <c r="E30" s="44"/>
    </row>
    <row r="31" spans="1:5" ht="26.25" thickBot="1" x14ac:dyDescent="0.3">
      <c r="A31" s="20" t="s">
        <v>104</v>
      </c>
      <c r="B31" s="8" t="s">
        <v>30</v>
      </c>
      <c r="C31" s="9" t="s">
        <v>23</v>
      </c>
      <c r="D31" s="55"/>
      <c r="E31" s="44"/>
    </row>
    <row r="32" spans="1:5" ht="26.25" thickBot="1" x14ac:dyDescent="0.3">
      <c r="A32" s="20" t="s">
        <v>105</v>
      </c>
      <c r="B32" s="8" t="s">
        <v>31</v>
      </c>
      <c r="C32" s="9" t="s">
        <v>14</v>
      </c>
      <c r="D32" s="55"/>
      <c r="E32" s="44"/>
    </row>
    <row r="33" spans="1:5" ht="39" thickBot="1" x14ac:dyDescent="0.3">
      <c r="A33" s="20" t="s">
        <v>106</v>
      </c>
      <c r="B33" s="8" t="s">
        <v>32</v>
      </c>
      <c r="C33" s="9" t="s">
        <v>14</v>
      </c>
      <c r="D33" s="55"/>
      <c r="E33" s="44"/>
    </row>
    <row r="34" spans="1:5" ht="26.25" thickBot="1" x14ac:dyDescent="0.3">
      <c r="A34" s="20" t="s">
        <v>107</v>
      </c>
      <c r="B34" s="8" t="s">
        <v>33</v>
      </c>
      <c r="C34" s="9" t="s">
        <v>14</v>
      </c>
      <c r="D34" s="56"/>
      <c r="E34" s="45"/>
    </row>
    <row r="35" spans="1:5" ht="15.75" thickBot="1" x14ac:dyDescent="0.3">
      <c r="A35" s="20" t="s">
        <v>108</v>
      </c>
      <c r="B35" s="57" t="s">
        <v>34</v>
      </c>
      <c r="C35" s="58"/>
      <c r="D35" s="58"/>
      <c r="E35" s="59"/>
    </row>
    <row r="36" spans="1:5" ht="26.25" thickBot="1" x14ac:dyDescent="0.3">
      <c r="A36" s="20" t="s">
        <v>109</v>
      </c>
      <c r="B36" s="8" t="s">
        <v>35</v>
      </c>
      <c r="C36" s="9" t="s">
        <v>36</v>
      </c>
      <c r="D36" s="40">
        <f>E36*503.6*12</f>
        <v>13536.768</v>
      </c>
      <c r="E36" s="43">
        <v>2.2400000000000002</v>
      </c>
    </row>
    <row r="37" spans="1:5" ht="39" thickBot="1" x14ac:dyDescent="0.3">
      <c r="A37" s="20" t="s">
        <v>110</v>
      </c>
      <c r="B37" s="8" t="s">
        <v>37</v>
      </c>
      <c r="C37" s="9" t="s">
        <v>14</v>
      </c>
      <c r="D37" s="41"/>
      <c r="E37" s="44"/>
    </row>
    <row r="38" spans="1:5" ht="51.75" thickBot="1" x14ac:dyDescent="0.3">
      <c r="A38" s="20" t="s">
        <v>111</v>
      </c>
      <c r="B38" s="8" t="s">
        <v>38</v>
      </c>
      <c r="C38" s="9" t="s">
        <v>14</v>
      </c>
      <c r="D38" s="41"/>
      <c r="E38" s="44"/>
    </row>
    <row r="39" spans="1:5" ht="39" thickBot="1" x14ac:dyDescent="0.3">
      <c r="A39" s="20" t="s">
        <v>112</v>
      </c>
      <c r="B39" s="8" t="s">
        <v>39</v>
      </c>
      <c r="C39" s="9" t="s">
        <v>14</v>
      </c>
      <c r="D39" s="41"/>
      <c r="E39" s="44"/>
    </row>
    <row r="40" spans="1:5" ht="39" thickBot="1" x14ac:dyDescent="0.3">
      <c r="A40" s="20" t="s">
        <v>113</v>
      </c>
      <c r="B40" s="8" t="s">
        <v>40</v>
      </c>
      <c r="C40" s="9" t="s">
        <v>14</v>
      </c>
      <c r="D40" s="42"/>
      <c r="E40" s="45"/>
    </row>
    <row r="41" spans="1:5" ht="15.75" thickBot="1" x14ac:dyDescent="0.3">
      <c r="A41" s="20" t="s">
        <v>114</v>
      </c>
      <c r="B41" s="57" t="s">
        <v>41</v>
      </c>
      <c r="C41" s="58"/>
      <c r="D41" s="58"/>
      <c r="E41" s="59"/>
    </row>
    <row r="42" spans="1:5" ht="26.25" thickBot="1" x14ac:dyDescent="0.3">
      <c r="A42" s="20" t="s">
        <v>115</v>
      </c>
      <c r="B42" s="8" t="s">
        <v>42</v>
      </c>
      <c r="C42" s="9" t="s">
        <v>36</v>
      </c>
      <c r="D42" s="54">
        <f>E42*503.6*12</f>
        <v>44175.792000000001</v>
      </c>
      <c r="E42" s="43">
        <v>7.31</v>
      </c>
    </row>
    <row r="43" spans="1:5" ht="26.25" thickBot="1" x14ac:dyDescent="0.3">
      <c r="A43" s="20" t="s">
        <v>116</v>
      </c>
      <c r="B43" s="10" t="s">
        <v>43</v>
      </c>
      <c r="C43" s="10" t="s">
        <v>23</v>
      </c>
      <c r="D43" s="55"/>
      <c r="E43" s="44"/>
    </row>
    <row r="44" spans="1:5" ht="26.25" thickBot="1" x14ac:dyDescent="0.3">
      <c r="A44" s="20" t="s">
        <v>117</v>
      </c>
      <c r="B44" s="9" t="s">
        <v>44</v>
      </c>
      <c r="C44" s="9" t="s">
        <v>23</v>
      </c>
      <c r="D44" s="55"/>
      <c r="E44" s="44"/>
    </row>
    <row r="45" spans="1:5" ht="39" thickBot="1" x14ac:dyDescent="0.3">
      <c r="A45" s="20" t="s">
        <v>118</v>
      </c>
      <c r="B45" s="8" t="s">
        <v>45</v>
      </c>
      <c r="C45" s="9" t="s">
        <v>14</v>
      </c>
      <c r="D45" s="56"/>
      <c r="E45" s="45"/>
    </row>
    <row r="46" spans="1:5" ht="25.5" customHeight="1" thickBot="1" x14ac:dyDescent="0.3">
      <c r="A46" s="22"/>
      <c r="B46" s="37" t="s">
        <v>46</v>
      </c>
      <c r="C46" s="38"/>
      <c r="D46" s="38"/>
      <c r="E46" s="39"/>
    </row>
    <row r="47" spans="1:5" ht="39" thickBot="1" x14ac:dyDescent="0.3">
      <c r="A47" s="20" t="s">
        <v>119</v>
      </c>
      <c r="B47" s="8" t="s">
        <v>47</v>
      </c>
      <c r="C47" s="9" t="s">
        <v>48</v>
      </c>
      <c r="D47" s="54">
        <f>E47*503.6*12</f>
        <v>32270.688000000002</v>
      </c>
      <c r="E47" s="43">
        <v>5.34</v>
      </c>
    </row>
    <row r="48" spans="1:5" ht="29.25" thickBot="1" x14ac:dyDescent="0.3">
      <c r="A48" s="20" t="s">
        <v>120</v>
      </c>
      <c r="B48" s="8" t="s">
        <v>49</v>
      </c>
      <c r="C48" s="9" t="s">
        <v>14</v>
      </c>
      <c r="D48" s="55"/>
      <c r="E48" s="44"/>
    </row>
    <row r="49" spans="1:5" ht="64.5" thickBot="1" x14ac:dyDescent="0.3">
      <c r="A49" s="20" t="s">
        <v>121</v>
      </c>
      <c r="B49" s="8" t="s">
        <v>50</v>
      </c>
      <c r="C49" s="9" t="s">
        <v>23</v>
      </c>
      <c r="D49" s="55"/>
      <c r="E49" s="44"/>
    </row>
    <row r="50" spans="1:5" ht="26.25" thickBot="1" x14ac:dyDescent="0.3">
      <c r="A50" s="20" t="s">
        <v>122</v>
      </c>
      <c r="B50" s="8" t="s">
        <v>51</v>
      </c>
      <c r="C50" s="9" t="s">
        <v>14</v>
      </c>
      <c r="D50" s="55"/>
      <c r="E50" s="44"/>
    </row>
    <row r="51" spans="1:5" ht="26.25" thickBot="1" x14ac:dyDescent="0.3">
      <c r="A51" s="20" t="s">
        <v>123</v>
      </c>
      <c r="B51" s="8" t="s">
        <v>52</v>
      </c>
      <c r="C51" s="9" t="s">
        <v>14</v>
      </c>
      <c r="D51" s="55"/>
      <c r="E51" s="44"/>
    </row>
    <row r="52" spans="1:5" ht="26.25" thickBot="1" x14ac:dyDescent="0.3">
      <c r="A52" s="20" t="s">
        <v>124</v>
      </c>
      <c r="B52" s="8" t="s">
        <v>53</v>
      </c>
      <c r="C52" s="9" t="s">
        <v>36</v>
      </c>
      <c r="D52" s="55"/>
      <c r="E52" s="44"/>
    </row>
    <row r="53" spans="1:5" ht="26.25" thickBot="1" x14ac:dyDescent="0.3">
      <c r="A53" s="20" t="s">
        <v>125</v>
      </c>
      <c r="B53" s="8" t="s">
        <v>54</v>
      </c>
      <c r="C53" s="9" t="s">
        <v>14</v>
      </c>
      <c r="D53" s="55"/>
      <c r="E53" s="44"/>
    </row>
    <row r="54" spans="1:5" ht="26.25" thickBot="1" x14ac:dyDescent="0.3">
      <c r="A54" s="20" t="s">
        <v>126</v>
      </c>
      <c r="B54" s="8" t="s">
        <v>55</v>
      </c>
      <c r="C54" s="9" t="s">
        <v>14</v>
      </c>
      <c r="D54" s="55"/>
      <c r="E54" s="44"/>
    </row>
    <row r="55" spans="1:5" ht="26.25" thickBot="1" x14ac:dyDescent="0.3">
      <c r="A55" s="20" t="s">
        <v>127</v>
      </c>
      <c r="B55" s="8" t="s">
        <v>56</v>
      </c>
      <c r="C55" s="9" t="s">
        <v>14</v>
      </c>
      <c r="D55" s="56"/>
      <c r="E55" s="45"/>
    </row>
    <row r="56" spans="1:5" ht="16.5" thickBot="1" x14ac:dyDescent="0.3">
      <c r="A56" s="22"/>
      <c r="B56" s="37" t="s">
        <v>57</v>
      </c>
      <c r="C56" s="38"/>
      <c r="D56" s="38"/>
      <c r="E56" s="39"/>
    </row>
    <row r="57" spans="1:5" ht="77.25" thickBot="1" x14ac:dyDescent="0.3">
      <c r="A57" s="20" t="s">
        <v>128</v>
      </c>
      <c r="B57" s="8" t="s">
        <v>58</v>
      </c>
      <c r="C57" s="9" t="s">
        <v>59</v>
      </c>
      <c r="D57" s="54">
        <f>E57*503.6*12</f>
        <v>7010.1119999999992</v>
      </c>
      <c r="E57" s="43">
        <v>1.1599999999999999</v>
      </c>
    </row>
    <row r="58" spans="1:5" ht="39" thickBot="1" x14ac:dyDescent="0.3">
      <c r="A58" s="20" t="s">
        <v>129</v>
      </c>
      <c r="B58" s="8" t="s">
        <v>60</v>
      </c>
      <c r="C58" s="9" t="s">
        <v>61</v>
      </c>
      <c r="D58" s="56"/>
      <c r="E58" s="45"/>
    </row>
    <row r="59" spans="1:5" ht="15.75" thickBot="1" x14ac:dyDescent="0.3">
      <c r="A59" s="37" t="s">
        <v>62</v>
      </c>
      <c r="B59" s="38"/>
      <c r="C59" s="38"/>
      <c r="D59" s="38"/>
      <c r="E59" s="39"/>
    </row>
    <row r="60" spans="1:5" ht="39" thickBot="1" x14ac:dyDescent="0.3">
      <c r="A60" s="20" t="s">
        <v>130</v>
      </c>
      <c r="B60" s="8" t="s">
        <v>63</v>
      </c>
      <c r="C60" s="9" t="s">
        <v>64</v>
      </c>
      <c r="D60" s="40">
        <f>E60*503.6*12</f>
        <v>10756.896000000001</v>
      </c>
      <c r="E60" s="43">
        <v>1.78</v>
      </c>
    </row>
    <row r="61" spans="1:5" ht="26.25" thickBot="1" x14ac:dyDescent="0.3">
      <c r="A61" s="20" t="s">
        <v>131</v>
      </c>
      <c r="B61" s="8" t="s">
        <v>65</v>
      </c>
      <c r="C61" s="9" t="s">
        <v>66</v>
      </c>
      <c r="D61" s="41"/>
      <c r="E61" s="44"/>
    </row>
    <row r="62" spans="1:5" ht="77.25" thickBot="1" x14ac:dyDescent="0.3">
      <c r="A62" s="20" t="s">
        <v>132</v>
      </c>
      <c r="B62" s="8" t="s">
        <v>67</v>
      </c>
      <c r="C62" s="9" t="s">
        <v>36</v>
      </c>
      <c r="D62" s="41"/>
      <c r="E62" s="44"/>
    </row>
    <row r="63" spans="1:5" ht="39" thickBot="1" x14ac:dyDescent="0.3">
      <c r="A63" s="20" t="s">
        <v>133</v>
      </c>
      <c r="B63" s="8" t="s">
        <v>68</v>
      </c>
      <c r="C63" s="9" t="s">
        <v>66</v>
      </c>
      <c r="D63" s="41"/>
      <c r="E63" s="44"/>
    </row>
    <row r="64" spans="1:5" ht="15.75" thickBot="1" x14ac:dyDescent="0.3">
      <c r="A64" s="20" t="s">
        <v>134</v>
      </c>
      <c r="B64" s="8" t="s">
        <v>69</v>
      </c>
      <c r="C64" s="9" t="s">
        <v>70</v>
      </c>
      <c r="D64" s="42"/>
      <c r="E64" s="45"/>
    </row>
    <row r="65" spans="1:11" ht="25.5" customHeight="1" thickBot="1" x14ac:dyDescent="0.3">
      <c r="A65" s="37" t="s">
        <v>71</v>
      </c>
      <c r="B65" s="38"/>
      <c r="C65" s="38"/>
      <c r="D65" s="38"/>
      <c r="E65" s="39"/>
    </row>
    <row r="66" spans="1:11" ht="16.5" thickBot="1" x14ac:dyDescent="0.3">
      <c r="A66" s="20" t="s">
        <v>135</v>
      </c>
      <c r="B66" s="11" t="s">
        <v>72</v>
      </c>
      <c r="C66" s="12"/>
      <c r="D66" s="40">
        <f>E66*503.6*12</f>
        <v>8400.0480000000007</v>
      </c>
      <c r="E66" s="43">
        <v>1.39</v>
      </c>
    </row>
    <row r="67" spans="1:11" ht="77.25" thickBot="1" x14ac:dyDescent="0.3">
      <c r="A67" s="20" t="s">
        <v>136</v>
      </c>
      <c r="B67" s="8" t="s">
        <v>73</v>
      </c>
      <c r="C67" s="9" t="s">
        <v>14</v>
      </c>
      <c r="D67" s="41"/>
      <c r="E67" s="44"/>
    </row>
    <row r="68" spans="1:11" ht="39" thickBot="1" x14ac:dyDescent="0.3">
      <c r="A68" s="20" t="s">
        <v>137</v>
      </c>
      <c r="B68" s="8" t="s">
        <v>74</v>
      </c>
      <c r="C68" s="9" t="s">
        <v>66</v>
      </c>
      <c r="D68" s="41"/>
      <c r="E68" s="44"/>
    </row>
    <row r="69" spans="1:11" ht="16.5" thickBot="1" x14ac:dyDescent="0.3">
      <c r="A69" s="20" t="s">
        <v>138</v>
      </c>
      <c r="B69" s="11" t="s">
        <v>75</v>
      </c>
      <c r="C69" s="12"/>
      <c r="D69" s="41"/>
      <c r="E69" s="44"/>
    </row>
    <row r="70" spans="1:11" ht="39" thickBot="1" x14ac:dyDescent="0.3">
      <c r="A70" s="20" t="s">
        <v>139</v>
      </c>
      <c r="B70" s="8" t="s">
        <v>74</v>
      </c>
      <c r="C70" s="9" t="s">
        <v>64</v>
      </c>
      <c r="D70" s="42"/>
      <c r="E70" s="45"/>
    </row>
    <row r="71" spans="1:11" ht="15.75" thickBot="1" x14ac:dyDescent="0.3">
      <c r="A71" s="46" t="s">
        <v>76</v>
      </c>
      <c r="B71" s="47"/>
      <c r="C71" s="47"/>
      <c r="D71" s="47"/>
      <c r="E71" s="48"/>
    </row>
    <row r="72" spans="1:11" ht="39" thickBot="1" x14ac:dyDescent="0.3">
      <c r="A72" s="23" t="s">
        <v>140</v>
      </c>
      <c r="B72" s="13" t="s">
        <v>77</v>
      </c>
      <c r="C72" s="49" t="s">
        <v>78</v>
      </c>
      <c r="D72" s="49">
        <f>E72*503.6*12</f>
        <v>10998.624</v>
      </c>
      <c r="E72" s="51">
        <v>1.82</v>
      </c>
    </row>
    <row r="73" spans="1:11" ht="39" thickBot="1" x14ac:dyDescent="0.3">
      <c r="A73" s="24" t="s">
        <v>141</v>
      </c>
      <c r="B73" s="14" t="s">
        <v>79</v>
      </c>
      <c r="C73" s="50"/>
      <c r="D73" s="50"/>
      <c r="E73" s="52"/>
    </row>
    <row r="74" spans="1:11" ht="15.75" thickBot="1" x14ac:dyDescent="0.3">
      <c r="A74" s="53" t="s">
        <v>80</v>
      </c>
      <c r="B74" s="35"/>
      <c r="C74" s="35"/>
      <c r="D74" s="35"/>
      <c r="E74" s="36"/>
    </row>
    <row r="75" spans="1:11" ht="39" thickBot="1" x14ac:dyDescent="0.3">
      <c r="A75" s="24" t="s">
        <v>142</v>
      </c>
      <c r="B75" s="14" t="s">
        <v>81</v>
      </c>
      <c r="C75" s="14" t="s">
        <v>14</v>
      </c>
      <c r="D75" s="15">
        <f>E75*503.6*12</f>
        <v>785.61599999999999</v>
      </c>
      <c r="E75" s="30">
        <v>0.13</v>
      </c>
    </row>
    <row r="76" spans="1:11" ht="15.75" thickBot="1" x14ac:dyDescent="0.3">
      <c r="A76" s="34" t="s">
        <v>82</v>
      </c>
      <c r="B76" s="35"/>
      <c r="C76" s="35"/>
      <c r="D76" s="35"/>
      <c r="E76" s="36"/>
    </row>
    <row r="77" spans="1:11" ht="26.25" thickBot="1" x14ac:dyDescent="0.3">
      <c r="A77" s="23" t="s">
        <v>143</v>
      </c>
      <c r="B77" s="13" t="s">
        <v>83</v>
      </c>
      <c r="C77" s="16">
        <v>12</v>
      </c>
      <c r="D77" s="17">
        <f>E77*503.6*12</f>
        <v>36561.360000000001</v>
      </c>
      <c r="E77" s="31">
        <v>6.05</v>
      </c>
    </row>
    <row r="78" spans="1:11" ht="16.5" thickBot="1" x14ac:dyDescent="0.3">
      <c r="A78" s="22"/>
      <c r="B78" s="11" t="s">
        <v>84</v>
      </c>
      <c r="C78" s="18"/>
      <c r="D78" s="25">
        <f>D16+D22+D28+D36+D42+D47+D57+D60+D66+D72+D75+D77</f>
        <v>212599.77600000001</v>
      </c>
      <c r="E78" s="25">
        <f>E16+E22+E28+E36+E42+E47+E57+E60+E66+E72+E75+E77</f>
        <v>35.18</v>
      </c>
    </row>
    <row r="79" spans="1:11" ht="15.75" x14ac:dyDescent="0.25">
      <c r="K79" s="19"/>
    </row>
  </sheetData>
  <mergeCells count="42">
    <mergeCell ref="D16:D20"/>
    <mergeCell ref="E16:E20"/>
    <mergeCell ref="A9:A13"/>
    <mergeCell ref="B9:B13"/>
    <mergeCell ref="C9:C13"/>
    <mergeCell ref="B14:E14"/>
    <mergeCell ref="B15:E15"/>
    <mergeCell ref="B21:E21"/>
    <mergeCell ref="D22:D26"/>
    <mergeCell ref="E22:E26"/>
    <mergeCell ref="B27:E27"/>
    <mergeCell ref="D28:D34"/>
    <mergeCell ref="E28:E34"/>
    <mergeCell ref="B35:E35"/>
    <mergeCell ref="D36:D40"/>
    <mergeCell ref="E36:E40"/>
    <mergeCell ref="B41:E41"/>
    <mergeCell ref="D42:D45"/>
    <mergeCell ref="E42:E45"/>
    <mergeCell ref="B46:E46"/>
    <mergeCell ref="D47:D55"/>
    <mergeCell ref="E47:E55"/>
    <mergeCell ref="B56:E56"/>
    <mergeCell ref="D57:D58"/>
    <mergeCell ref="E57:E58"/>
    <mergeCell ref="A76:E76"/>
    <mergeCell ref="A59:E59"/>
    <mergeCell ref="D60:D64"/>
    <mergeCell ref="E60:E64"/>
    <mergeCell ref="A65:E65"/>
    <mergeCell ref="D66:D70"/>
    <mergeCell ref="E66:E70"/>
    <mergeCell ref="A71:E71"/>
    <mergeCell ref="C72:C73"/>
    <mergeCell ref="D72:D73"/>
    <mergeCell ref="E72:E73"/>
    <mergeCell ref="A74:E74"/>
    <mergeCell ref="A2:E2"/>
    <mergeCell ref="D3:E3"/>
    <mergeCell ref="D4:E4"/>
    <mergeCell ref="A7:E7"/>
    <mergeCell ref="A6:E6"/>
  </mergeCells>
  <pageMargins left="0.7" right="0.7" top="0.75" bottom="0.75" header="0.3" footer="0.3"/>
  <pageSetup paperSize="9" scale="94" fitToHeight="0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9"/>
  <sheetViews>
    <sheetView workbookViewId="0">
      <selection activeCell="G74" sqref="G74"/>
    </sheetView>
  </sheetViews>
  <sheetFormatPr defaultRowHeight="15" x14ac:dyDescent="0.25"/>
  <cols>
    <col min="1" max="1" width="17.28515625" style="21" customWidth="1"/>
    <col min="2" max="2" width="19.5703125" customWidth="1"/>
    <col min="3" max="3" width="17.28515625" customWidth="1"/>
    <col min="4" max="4" width="18.42578125" customWidth="1"/>
    <col min="5" max="5" width="20.42578125" style="26" customWidth="1"/>
  </cols>
  <sheetData>
    <row r="2" spans="1:11" x14ac:dyDescent="0.25">
      <c r="A2" s="32" t="s">
        <v>0</v>
      </c>
      <c r="B2" s="32"/>
      <c r="C2" s="32"/>
      <c r="D2" s="32"/>
      <c r="E2" s="32"/>
      <c r="K2" s="1"/>
    </row>
    <row r="3" spans="1:11" x14ac:dyDescent="0.25">
      <c r="D3" s="32" t="s">
        <v>85</v>
      </c>
      <c r="E3" s="32"/>
    </row>
    <row r="4" spans="1:11" x14ac:dyDescent="0.25">
      <c r="D4" s="32" t="s">
        <v>160</v>
      </c>
      <c r="E4" s="32"/>
      <c r="K4" s="2" t="s">
        <v>86</v>
      </c>
    </row>
    <row r="5" spans="1:11" x14ac:dyDescent="0.25">
      <c r="K5" s="2"/>
    </row>
    <row r="6" spans="1:11" x14ac:dyDescent="0.25">
      <c r="A6" s="33" t="s">
        <v>87</v>
      </c>
      <c r="B6" s="33"/>
      <c r="C6" s="33"/>
      <c r="D6" s="33"/>
      <c r="E6" s="33"/>
    </row>
    <row r="7" spans="1:11" x14ac:dyDescent="0.25">
      <c r="A7" s="33" t="s">
        <v>161</v>
      </c>
      <c r="B7" s="33"/>
      <c r="C7" s="33"/>
      <c r="D7" s="33"/>
      <c r="E7" s="33"/>
      <c r="K7" s="3"/>
    </row>
    <row r="8" spans="1:11" ht="16.5" thickBot="1" x14ac:dyDescent="0.3">
      <c r="K8" s="4"/>
    </row>
    <row r="9" spans="1:11" x14ac:dyDescent="0.25">
      <c r="A9" s="60" t="s">
        <v>2</v>
      </c>
      <c r="B9" s="54" t="s">
        <v>3</v>
      </c>
      <c r="C9" s="54" t="s">
        <v>4</v>
      </c>
      <c r="D9" s="5"/>
      <c r="E9" s="27"/>
    </row>
    <row r="10" spans="1:11" x14ac:dyDescent="0.25">
      <c r="A10" s="61"/>
      <c r="B10" s="55"/>
      <c r="C10" s="55"/>
      <c r="D10" s="6"/>
      <c r="E10" s="28"/>
    </row>
    <row r="11" spans="1:11" ht="28.5" x14ac:dyDescent="0.25">
      <c r="A11" s="61"/>
      <c r="B11" s="55"/>
      <c r="C11" s="55"/>
      <c r="D11" s="6" t="s">
        <v>5</v>
      </c>
      <c r="E11" s="28" t="s">
        <v>7</v>
      </c>
    </row>
    <row r="12" spans="1:11" x14ac:dyDescent="0.25">
      <c r="A12" s="61"/>
      <c r="B12" s="55"/>
      <c r="C12" s="55"/>
      <c r="D12" s="6" t="s">
        <v>6</v>
      </c>
      <c r="E12" s="28" t="s">
        <v>8</v>
      </c>
    </row>
    <row r="13" spans="1:11" ht="16.5" thickBot="1" x14ac:dyDescent="0.3">
      <c r="A13" s="62"/>
      <c r="B13" s="56"/>
      <c r="C13" s="56"/>
      <c r="D13" s="7"/>
      <c r="E13" s="29"/>
    </row>
    <row r="14" spans="1:11" ht="25.5" customHeight="1" thickBot="1" x14ac:dyDescent="0.3">
      <c r="A14" s="22"/>
      <c r="B14" s="37" t="s">
        <v>9</v>
      </c>
      <c r="C14" s="38"/>
      <c r="D14" s="38"/>
      <c r="E14" s="39"/>
    </row>
    <row r="15" spans="1:11" ht="15.75" thickBot="1" x14ac:dyDescent="0.3">
      <c r="A15" s="20" t="s">
        <v>89</v>
      </c>
      <c r="B15" s="57" t="s">
        <v>10</v>
      </c>
      <c r="C15" s="58"/>
      <c r="D15" s="58"/>
      <c r="E15" s="59"/>
    </row>
    <row r="16" spans="1:11" ht="102.75" thickBot="1" x14ac:dyDescent="0.3">
      <c r="A16" s="20" t="s">
        <v>91</v>
      </c>
      <c r="B16" s="8" t="s">
        <v>11</v>
      </c>
      <c r="C16" s="9" t="s">
        <v>12</v>
      </c>
      <c r="D16" s="40">
        <f>E16*513.8*12</f>
        <v>7830.3119999999999</v>
      </c>
      <c r="E16" s="43">
        <v>1.27</v>
      </c>
    </row>
    <row r="17" spans="1:5" ht="64.5" thickBot="1" x14ac:dyDescent="0.3">
      <c r="A17" s="20" t="s">
        <v>92</v>
      </c>
      <c r="B17" s="8" t="s">
        <v>13</v>
      </c>
      <c r="C17" s="9" t="s">
        <v>14</v>
      </c>
      <c r="D17" s="41"/>
      <c r="E17" s="44"/>
    </row>
    <row r="18" spans="1:5" ht="39" thickBot="1" x14ac:dyDescent="0.3">
      <c r="A18" s="20" t="s">
        <v>93</v>
      </c>
      <c r="B18" s="8" t="s">
        <v>15</v>
      </c>
      <c r="C18" s="9" t="s">
        <v>14</v>
      </c>
      <c r="D18" s="41"/>
      <c r="E18" s="44"/>
    </row>
    <row r="19" spans="1:5" ht="39" thickBot="1" x14ac:dyDescent="0.3">
      <c r="A19" s="20" t="s">
        <v>94</v>
      </c>
      <c r="B19" s="8" t="s">
        <v>16</v>
      </c>
      <c r="C19" s="9" t="s">
        <v>14</v>
      </c>
      <c r="D19" s="41"/>
      <c r="E19" s="44"/>
    </row>
    <row r="20" spans="1:5" ht="26.25" thickBot="1" x14ac:dyDescent="0.3">
      <c r="A20" s="20" t="s">
        <v>95</v>
      </c>
      <c r="B20" s="8" t="s">
        <v>17</v>
      </c>
      <c r="C20" s="9" t="s">
        <v>14</v>
      </c>
      <c r="D20" s="42"/>
      <c r="E20" s="45"/>
    </row>
    <row r="21" spans="1:5" ht="15.75" thickBot="1" x14ac:dyDescent="0.3">
      <c r="A21" s="20" t="s">
        <v>18</v>
      </c>
      <c r="B21" s="57" t="s">
        <v>19</v>
      </c>
      <c r="C21" s="58"/>
      <c r="D21" s="58"/>
      <c r="E21" s="59"/>
    </row>
    <row r="22" spans="1:5" ht="51.75" thickBot="1" x14ac:dyDescent="0.3">
      <c r="A22" s="20" t="s">
        <v>96</v>
      </c>
      <c r="B22" s="8" t="s">
        <v>20</v>
      </c>
      <c r="C22" s="9" t="s">
        <v>14</v>
      </c>
      <c r="D22" s="40">
        <f>E22*513.8*12</f>
        <v>19236.671999999999</v>
      </c>
      <c r="E22" s="43">
        <v>3.12</v>
      </c>
    </row>
    <row r="23" spans="1:5" ht="51.75" thickBot="1" x14ac:dyDescent="0.3">
      <c r="A23" s="20" t="s">
        <v>97</v>
      </c>
      <c r="B23" s="8" t="s">
        <v>21</v>
      </c>
      <c r="C23" s="9" t="s">
        <v>14</v>
      </c>
      <c r="D23" s="41"/>
      <c r="E23" s="44"/>
    </row>
    <row r="24" spans="1:5" ht="26.25" thickBot="1" x14ac:dyDescent="0.3">
      <c r="A24" s="20" t="s">
        <v>98</v>
      </c>
      <c r="B24" s="8" t="s">
        <v>22</v>
      </c>
      <c r="C24" s="9" t="s">
        <v>23</v>
      </c>
      <c r="D24" s="41"/>
      <c r="E24" s="44"/>
    </row>
    <row r="25" spans="1:5" ht="26.25" thickBot="1" x14ac:dyDescent="0.3">
      <c r="A25" s="20" t="s">
        <v>99</v>
      </c>
      <c r="B25" s="8" t="s">
        <v>24</v>
      </c>
      <c r="C25" s="9" t="s">
        <v>23</v>
      </c>
      <c r="D25" s="41"/>
      <c r="E25" s="44"/>
    </row>
    <row r="26" spans="1:5" ht="26.25" thickBot="1" x14ac:dyDescent="0.3">
      <c r="A26" s="20" t="s">
        <v>100</v>
      </c>
      <c r="B26" s="8" t="s">
        <v>25</v>
      </c>
      <c r="C26" s="9" t="s">
        <v>14</v>
      </c>
      <c r="D26" s="42"/>
      <c r="E26" s="45"/>
    </row>
    <row r="27" spans="1:5" ht="15.75" thickBot="1" x14ac:dyDescent="0.3">
      <c r="A27" s="20" t="s">
        <v>90</v>
      </c>
      <c r="B27" s="57" t="s">
        <v>26</v>
      </c>
      <c r="C27" s="58"/>
      <c r="D27" s="58"/>
      <c r="E27" s="59"/>
    </row>
    <row r="28" spans="1:5" ht="51.75" thickBot="1" x14ac:dyDescent="0.3">
      <c r="A28" s="20" t="s">
        <v>101</v>
      </c>
      <c r="B28" s="8" t="s">
        <v>27</v>
      </c>
      <c r="C28" s="9" t="s">
        <v>14</v>
      </c>
      <c r="D28" s="54">
        <f>E28*513.8*12</f>
        <v>22011.191999999999</v>
      </c>
      <c r="E28" s="43">
        <v>3.57</v>
      </c>
    </row>
    <row r="29" spans="1:5" ht="51.75" thickBot="1" x14ac:dyDescent="0.3">
      <c r="A29" s="20" t="s">
        <v>102</v>
      </c>
      <c r="B29" s="8" t="s">
        <v>28</v>
      </c>
      <c r="C29" s="9" t="s">
        <v>14</v>
      </c>
      <c r="D29" s="55"/>
      <c r="E29" s="44"/>
    </row>
    <row r="30" spans="1:5" ht="39" thickBot="1" x14ac:dyDescent="0.3">
      <c r="A30" s="20" t="s">
        <v>103</v>
      </c>
      <c r="B30" s="8" t="s">
        <v>29</v>
      </c>
      <c r="C30" s="9" t="s">
        <v>23</v>
      </c>
      <c r="D30" s="55"/>
      <c r="E30" s="44"/>
    </row>
    <row r="31" spans="1:5" ht="26.25" thickBot="1" x14ac:dyDescent="0.3">
      <c r="A31" s="20" t="s">
        <v>104</v>
      </c>
      <c r="B31" s="8" t="s">
        <v>30</v>
      </c>
      <c r="C31" s="9" t="s">
        <v>23</v>
      </c>
      <c r="D31" s="55"/>
      <c r="E31" s="44"/>
    </row>
    <row r="32" spans="1:5" ht="26.25" thickBot="1" x14ac:dyDescent="0.3">
      <c r="A32" s="20" t="s">
        <v>105</v>
      </c>
      <c r="B32" s="8" t="s">
        <v>31</v>
      </c>
      <c r="C32" s="9" t="s">
        <v>14</v>
      </c>
      <c r="D32" s="55"/>
      <c r="E32" s="44"/>
    </row>
    <row r="33" spans="1:5" ht="39" thickBot="1" x14ac:dyDescent="0.3">
      <c r="A33" s="20" t="s">
        <v>106</v>
      </c>
      <c r="B33" s="8" t="s">
        <v>32</v>
      </c>
      <c r="C33" s="9" t="s">
        <v>14</v>
      </c>
      <c r="D33" s="55"/>
      <c r="E33" s="44"/>
    </row>
    <row r="34" spans="1:5" ht="26.25" thickBot="1" x14ac:dyDescent="0.3">
      <c r="A34" s="20" t="s">
        <v>107</v>
      </c>
      <c r="B34" s="8" t="s">
        <v>33</v>
      </c>
      <c r="C34" s="9" t="s">
        <v>14</v>
      </c>
      <c r="D34" s="56"/>
      <c r="E34" s="45"/>
    </row>
    <row r="35" spans="1:5" ht="15.75" thickBot="1" x14ac:dyDescent="0.3">
      <c r="A35" s="20" t="s">
        <v>108</v>
      </c>
      <c r="B35" s="57" t="s">
        <v>34</v>
      </c>
      <c r="C35" s="58"/>
      <c r="D35" s="58"/>
      <c r="E35" s="59"/>
    </row>
    <row r="36" spans="1:5" ht="26.25" thickBot="1" x14ac:dyDescent="0.3">
      <c r="A36" s="20" t="s">
        <v>109</v>
      </c>
      <c r="B36" s="8" t="s">
        <v>35</v>
      </c>
      <c r="C36" s="9" t="s">
        <v>36</v>
      </c>
      <c r="D36" s="40">
        <f>E36*513.8*12</f>
        <v>13810.944</v>
      </c>
      <c r="E36" s="43">
        <v>2.2400000000000002</v>
      </c>
    </row>
    <row r="37" spans="1:5" ht="39" thickBot="1" x14ac:dyDescent="0.3">
      <c r="A37" s="20" t="s">
        <v>110</v>
      </c>
      <c r="B37" s="8" t="s">
        <v>37</v>
      </c>
      <c r="C37" s="9" t="s">
        <v>14</v>
      </c>
      <c r="D37" s="41"/>
      <c r="E37" s="44"/>
    </row>
    <row r="38" spans="1:5" ht="51.75" thickBot="1" x14ac:dyDescent="0.3">
      <c r="A38" s="20" t="s">
        <v>111</v>
      </c>
      <c r="B38" s="8" t="s">
        <v>38</v>
      </c>
      <c r="C38" s="9" t="s">
        <v>14</v>
      </c>
      <c r="D38" s="41"/>
      <c r="E38" s="44"/>
    </row>
    <row r="39" spans="1:5" ht="39" thickBot="1" x14ac:dyDescent="0.3">
      <c r="A39" s="20" t="s">
        <v>112</v>
      </c>
      <c r="B39" s="8" t="s">
        <v>39</v>
      </c>
      <c r="C39" s="9" t="s">
        <v>14</v>
      </c>
      <c r="D39" s="41"/>
      <c r="E39" s="44"/>
    </row>
    <row r="40" spans="1:5" ht="39" thickBot="1" x14ac:dyDescent="0.3">
      <c r="A40" s="20" t="s">
        <v>113</v>
      </c>
      <c r="B40" s="8" t="s">
        <v>40</v>
      </c>
      <c r="C40" s="9" t="s">
        <v>14</v>
      </c>
      <c r="D40" s="42"/>
      <c r="E40" s="45"/>
    </row>
    <row r="41" spans="1:5" ht="15.75" thickBot="1" x14ac:dyDescent="0.3">
      <c r="A41" s="20" t="s">
        <v>114</v>
      </c>
      <c r="B41" s="57" t="s">
        <v>41</v>
      </c>
      <c r="C41" s="58"/>
      <c r="D41" s="58"/>
      <c r="E41" s="59"/>
    </row>
    <row r="42" spans="1:5" ht="26.25" thickBot="1" x14ac:dyDescent="0.3">
      <c r="A42" s="20" t="s">
        <v>115</v>
      </c>
      <c r="B42" s="8" t="s">
        <v>42</v>
      </c>
      <c r="C42" s="9" t="s">
        <v>36</v>
      </c>
      <c r="D42" s="54">
        <f>E42*513.8*12</f>
        <v>45070.535999999993</v>
      </c>
      <c r="E42" s="43">
        <v>7.31</v>
      </c>
    </row>
    <row r="43" spans="1:5" ht="26.25" thickBot="1" x14ac:dyDescent="0.3">
      <c r="A43" s="20" t="s">
        <v>116</v>
      </c>
      <c r="B43" s="10" t="s">
        <v>43</v>
      </c>
      <c r="C43" s="10" t="s">
        <v>23</v>
      </c>
      <c r="D43" s="55"/>
      <c r="E43" s="44"/>
    </row>
    <row r="44" spans="1:5" ht="26.25" thickBot="1" x14ac:dyDescent="0.3">
      <c r="A44" s="20" t="s">
        <v>117</v>
      </c>
      <c r="B44" s="9" t="s">
        <v>44</v>
      </c>
      <c r="C44" s="9" t="s">
        <v>23</v>
      </c>
      <c r="D44" s="55"/>
      <c r="E44" s="44"/>
    </row>
    <row r="45" spans="1:5" ht="39" thickBot="1" x14ac:dyDescent="0.3">
      <c r="A45" s="20" t="s">
        <v>118</v>
      </c>
      <c r="B45" s="8" t="s">
        <v>45</v>
      </c>
      <c r="C45" s="9" t="s">
        <v>14</v>
      </c>
      <c r="D45" s="56"/>
      <c r="E45" s="45"/>
    </row>
    <row r="46" spans="1:5" ht="25.5" customHeight="1" thickBot="1" x14ac:dyDescent="0.3">
      <c r="A46" s="22"/>
      <c r="B46" s="37" t="s">
        <v>46</v>
      </c>
      <c r="C46" s="38"/>
      <c r="D46" s="38"/>
      <c r="E46" s="39"/>
    </row>
    <row r="47" spans="1:5" ht="39" thickBot="1" x14ac:dyDescent="0.3">
      <c r="A47" s="20" t="s">
        <v>119</v>
      </c>
      <c r="B47" s="8" t="s">
        <v>47</v>
      </c>
      <c r="C47" s="9" t="s">
        <v>48</v>
      </c>
      <c r="D47" s="54">
        <f>E47*513.8*12</f>
        <v>32924.303999999996</v>
      </c>
      <c r="E47" s="43">
        <v>5.34</v>
      </c>
    </row>
    <row r="48" spans="1:5" ht="29.25" thickBot="1" x14ac:dyDescent="0.3">
      <c r="A48" s="20" t="s">
        <v>120</v>
      </c>
      <c r="B48" s="8" t="s">
        <v>49</v>
      </c>
      <c r="C48" s="9" t="s">
        <v>14</v>
      </c>
      <c r="D48" s="55"/>
      <c r="E48" s="44"/>
    </row>
    <row r="49" spans="1:5" ht="64.5" thickBot="1" x14ac:dyDescent="0.3">
      <c r="A49" s="20" t="s">
        <v>121</v>
      </c>
      <c r="B49" s="8" t="s">
        <v>50</v>
      </c>
      <c r="C49" s="9" t="s">
        <v>23</v>
      </c>
      <c r="D49" s="55"/>
      <c r="E49" s="44"/>
    </row>
    <row r="50" spans="1:5" ht="26.25" thickBot="1" x14ac:dyDescent="0.3">
      <c r="A50" s="20" t="s">
        <v>122</v>
      </c>
      <c r="B50" s="8" t="s">
        <v>51</v>
      </c>
      <c r="C50" s="9" t="s">
        <v>14</v>
      </c>
      <c r="D50" s="55"/>
      <c r="E50" s="44"/>
    </row>
    <row r="51" spans="1:5" ht="26.25" thickBot="1" x14ac:dyDescent="0.3">
      <c r="A51" s="20" t="s">
        <v>123</v>
      </c>
      <c r="B51" s="8" t="s">
        <v>52</v>
      </c>
      <c r="C51" s="9" t="s">
        <v>14</v>
      </c>
      <c r="D51" s="55"/>
      <c r="E51" s="44"/>
    </row>
    <row r="52" spans="1:5" ht="26.25" thickBot="1" x14ac:dyDescent="0.3">
      <c r="A52" s="20" t="s">
        <v>124</v>
      </c>
      <c r="B52" s="8" t="s">
        <v>53</v>
      </c>
      <c r="C52" s="9" t="s">
        <v>36</v>
      </c>
      <c r="D52" s="55"/>
      <c r="E52" s="44"/>
    </row>
    <row r="53" spans="1:5" ht="26.25" thickBot="1" x14ac:dyDescent="0.3">
      <c r="A53" s="20" t="s">
        <v>125</v>
      </c>
      <c r="B53" s="8" t="s">
        <v>54</v>
      </c>
      <c r="C53" s="9" t="s">
        <v>14</v>
      </c>
      <c r="D53" s="55"/>
      <c r="E53" s="44"/>
    </row>
    <row r="54" spans="1:5" ht="26.25" thickBot="1" x14ac:dyDescent="0.3">
      <c r="A54" s="20" t="s">
        <v>126</v>
      </c>
      <c r="B54" s="8" t="s">
        <v>55</v>
      </c>
      <c r="C54" s="9" t="s">
        <v>14</v>
      </c>
      <c r="D54" s="55"/>
      <c r="E54" s="44"/>
    </row>
    <row r="55" spans="1:5" ht="26.25" thickBot="1" x14ac:dyDescent="0.3">
      <c r="A55" s="20" t="s">
        <v>127</v>
      </c>
      <c r="B55" s="8" t="s">
        <v>56</v>
      </c>
      <c r="C55" s="9" t="s">
        <v>14</v>
      </c>
      <c r="D55" s="56"/>
      <c r="E55" s="45"/>
    </row>
    <row r="56" spans="1:5" ht="16.5" thickBot="1" x14ac:dyDescent="0.3">
      <c r="A56" s="22"/>
      <c r="B56" s="37" t="s">
        <v>57</v>
      </c>
      <c r="C56" s="38"/>
      <c r="D56" s="38"/>
      <c r="E56" s="39"/>
    </row>
    <row r="57" spans="1:5" ht="77.25" thickBot="1" x14ac:dyDescent="0.3">
      <c r="A57" s="20" t="s">
        <v>128</v>
      </c>
      <c r="B57" s="8" t="s">
        <v>58</v>
      </c>
      <c r="C57" s="9" t="s">
        <v>59</v>
      </c>
      <c r="D57" s="54">
        <f>E57*513.8*12</f>
        <v>7152.0959999999995</v>
      </c>
      <c r="E57" s="43">
        <v>1.1599999999999999</v>
      </c>
    </row>
    <row r="58" spans="1:5" ht="39" thickBot="1" x14ac:dyDescent="0.3">
      <c r="A58" s="20" t="s">
        <v>129</v>
      </c>
      <c r="B58" s="8" t="s">
        <v>60</v>
      </c>
      <c r="C58" s="9" t="s">
        <v>61</v>
      </c>
      <c r="D58" s="56"/>
      <c r="E58" s="45"/>
    </row>
    <row r="59" spans="1:5" ht="15.75" thickBot="1" x14ac:dyDescent="0.3">
      <c r="A59" s="37" t="s">
        <v>62</v>
      </c>
      <c r="B59" s="38"/>
      <c r="C59" s="38"/>
      <c r="D59" s="38"/>
      <c r="E59" s="39"/>
    </row>
    <row r="60" spans="1:5" ht="39" thickBot="1" x14ac:dyDescent="0.3">
      <c r="A60" s="20" t="s">
        <v>130</v>
      </c>
      <c r="B60" s="8" t="s">
        <v>63</v>
      </c>
      <c r="C60" s="9" t="s">
        <v>64</v>
      </c>
      <c r="D60" s="40">
        <f>E60*513.8*12</f>
        <v>10974.768</v>
      </c>
      <c r="E60" s="43">
        <v>1.78</v>
      </c>
    </row>
    <row r="61" spans="1:5" ht="26.25" thickBot="1" x14ac:dyDescent="0.3">
      <c r="A61" s="20" t="s">
        <v>131</v>
      </c>
      <c r="B61" s="8" t="s">
        <v>65</v>
      </c>
      <c r="C61" s="9" t="s">
        <v>66</v>
      </c>
      <c r="D61" s="41"/>
      <c r="E61" s="44"/>
    </row>
    <row r="62" spans="1:5" ht="77.25" thickBot="1" x14ac:dyDescent="0.3">
      <c r="A62" s="20" t="s">
        <v>132</v>
      </c>
      <c r="B62" s="8" t="s">
        <v>67</v>
      </c>
      <c r="C62" s="9" t="s">
        <v>36</v>
      </c>
      <c r="D62" s="41"/>
      <c r="E62" s="44"/>
    </row>
    <row r="63" spans="1:5" ht="39" thickBot="1" x14ac:dyDescent="0.3">
      <c r="A63" s="20" t="s">
        <v>133</v>
      </c>
      <c r="B63" s="8" t="s">
        <v>68</v>
      </c>
      <c r="C63" s="9" t="s">
        <v>66</v>
      </c>
      <c r="D63" s="41"/>
      <c r="E63" s="44"/>
    </row>
    <row r="64" spans="1:5" ht="15.75" thickBot="1" x14ac:dyDescent="0.3">
      <c r="A64" s="20" t="s">
        <v>134</v>
      </c>
      <c r="B64" s="8" t="s">
        <v>69</v>
      </c>
      <c r="C64" s="9" t="s">
        <v>70</v>
      </c>
      <c r="D64" s="42"/>
      <c r="E64" s="45"/>
    </row>
    <row r="65" spans="1:11" ht="25.5" customHeight="1" thickBot="1" x14ac:dyDescent="0.3">
      <c r="A65" s="37" t="s">
        <v>71</v>
      </c>
      <c r="B65" s="38"/>
      <c r="C65" s="38"/>
      <c r="D65" s="38"/>
      <c r="E65" s="39"/>
    </row>
    <row r="66" spans="1:11" ht="16.5" thickBot="1" x14ac:dyDescent="0.3">
      <c r="A66" s="20" t="s">
        <v>135</v>
      </c>
      <c r="B66" s="11" t="s">
        <v>72</v>
      </c>
      <c r="C66" s="12"/>
      <c r="D66" s="40">
        <f>E66*513.8*12</f>
        <v>8570.1839999999993</v>
      </c>
      <c r="E66" s="43">
        <v>1.39</v>
      </c>
    </row>
    <row r="67" spans="1:11" ht="77.25" thickBot="1" x14ac:dyDescent="0.3">
      <c r="A67" s="20" t="s">
        <v>136</v>
      </c>
      <c r="B67" s="8" t="s">
        <v>73</v>
      </c>
      <c r="C67" s="9" t="s">
        <v>14</v>
      </c>
      <c r="D67" s="41"/>
      <c r="E67" s="44"/>
    </row>
    <row r="68" spans="1:11" ht="39" thickBot="1" x14ac:dyDescent="0.3">
      <c r="A68" s="20" t="s">
        <v>137</v>
      </c>
      <c r="B68" s="8" t="s">
        <v>74</v>
      </c>
      <c r="C68" s="9" t="s">
        <v>66</v>
      </c>
      <c r="D68" s="41"/>
      <c r="E68" s="44"/>
    </row>
    <row r="69" spans="1:11" ht="16.5" thickBot="1" x14ac:dyDescent="0.3">
      <c r="A69" s="20" t="s">
        <v>138</v>
      </c>
      <c r="B69" s="11" t="s">
        <v>75</v>
      </c>
      <c r="C69" s="12"/>
      <c r="D69" s="41"/>
      <c r="E69" s="44"/>
    </row>
    <row r="70" spans="1:11" ht="39" thickBot="1" x14ac:dyDescent="0.3">
      <c r="A70" s="20" t="s">
        <v>139</v>
      </c>
      <c r="B70" s="8" t="s">
        <v>74</v>
      </c>
      <c r="C70" s="9" t="s">
        <v>64</v>
      </c>
      <c r="D70" s="42"/>
      <c r="E70" s="45"/>
    </row>
    <row r="71" spans="1:11" ht="15.75" thickBot="1" x14ac:dyDescent="0.3">
      <c r="A71" s="46" t="s">
        <v>76</v>
      </c>
      <c r="B71" s="47"/>
      <c r="C71" s="47"/>
      <c r="D71" s="47"/>
      <c r="E71" s="48"/>
    </row>
    <row r="72" spans="1:11" ht="39" thickBot="1" x14ac:dyDescent="0.3">
      <c r="A72" s="23" t="s">
        <v>140</v>
      </c>
      <c r="B72" s="13" t="s">
        <v>77</v>
      </c>
      <c r="C72" s="49" t="s">
        <v>78</v>
      </c>
      <c r="D72" s="49">
        <f>E72*513.8*12</f>
        <v>11221.392</v>
      </c>
      <c r="E72" s="51">
        <v>1.82</v>
      </c>
    </row>
    <row r="73" spans="1:11" ht="39" thickBot="1" x14ac:dyDescent="0.3">
      <c r="A73" s="24" t="s">
        <v>141</v>
      </c>
      <c r="B73" s="14" t="s">
        <v>79</v>
      </c>
      <c r="C73" s="50"/>
      <c r="D73" s="50"/>
      <c r="E73" s="52"/>
    </row>
    <row r="74" spans="1:11" ht="15.75" thickBot="1" x14ac:dyDescent="0.3">
      <c r="A74" s="53" t="s">
        <v>80</v>
      </c>
      <c r="B74" s="35"/>
      <c r="C74" s="35"/>
      <c r="D74" s="35"/>
      <c r="E74" s="36"/>
    </row>
    <row r="75" spans="1:11" ht="39" thickBot="1" x14ac:dyDescent="0.3">
      <c r="A75" s="24" t="s">
        <v>142</v>
      </c>
      <c r="B75" s="14" t="s">
        <v>81</v>
      </c>
      <c r="C75" s="14" t="s">
        <v>14</v>
      </c>
      <c r="D75" s="15">
        <f>E75*513.8*12</f>
        <v>801.52800000000002</v>
      </c>
      <c r="E75" s="30">
        <v>0.13</v>
      </c>
    </row>
    <row r="76" spans="1:11" ht="15.75" thickBot="1" x14ac:dyDescent="0.3">
      <c r="A76" s="34" t="s">
        <v>82</v>
      </c>
      <c r="B76" s="35"/>
      <c r="C76" s="35"/>
      <c r="D76" s="35"/>
      <c r="E76" s="36"/>
    </row>
    <row r="77" spans="1:11" ht="26.25" thickBot="1" x14ac:dyDescent="0.3">
      <c r="A77" s="23" t="s">
        <v>143</v>
      </c>
      <c r="B77" s="13" t="s">
        <v>83</v>
      </c>
      <c r="C77" s="16">
        <v>12</v>
      </c>
      <c r="D77" s="17">
        <f>E77*513.8*12</f>
        <v>37301.879999999997</v>
      </c>
      <c r="E77" s="31">
        <v>6.05</v>
      </c>
    </row>
    <row r="78" spans="1:11" ht="16.5" thickBot="1" x14ac:dyDescent="0.3">
      <c r="A78" s="22"/>
      <c r="B78" s="11" t="s">
        <v>84</v>
      </c>
      <c r="C78" s="18"/>
      <c r="D78" s="25">
        <f>D16+D22+D28+D36+D42+D47+D57+D60+D66+D72+D75+D77</f>
        <v>216905.80799999999</v>
      </c>
      <c r="E78" s="25">
        <f>E16+E22+E28+E36+E42+E47+E57+E60+E66+E72+E75+E77</f>
        <v>35.18</v>
      </c>
    </row>
    <row r="79" spans="1:11" ht="15.75" x14ac:dyDescent="0.25">
      <c r="K79" s="19"/>
    </row>
  </sheetData>
  <mergeCells count="42">
    <mergeCell ref="A74:E74"/>
    <mergeCell ref="A76:E76"/>
    <mergeCell ref="A65:E65"/>
    <mergeCell ref="D66:D70"/>
    <mergeCell ref="E66:E70"/>
    <mergeCell ref="A71:E71"/>
    <mergeCell ref="C72:C73"/>
    <mergeCell ref="D72:D73"/>
    <mergeCell ref="E72:E73"/>
    <mergeCell ref="B56:E56"/>
    <mergeCell ref="D57:D58"/>
    <mergeCell ref="E57:E58"/>
    <mergeCell ref="A59:E59"/>
    <mergeCell ref="D60:D64"/>
    <mergeCell ref="E60:E64"/>
    <mergeCell ref="B41:E41"/>
    <mergeCell ref="D42:D45"/>
    <mergeCell ref="E42:E45"/>
    <mergeCell ref="B46:E46"/>
    <mergeCell ref="D47:D55"/>
    <mergeCell ref="E47:E55"/>
    <mergeCell ref="B27:E27"/>
    <mergeCell ref="D28:D34"/>
    <mergeCell ref="E28:E34"/>
    <mergeCell ref="B35:E35"/>
    <mergeCell ref="D36:D40"/>
    <mergeCell ref="E36:E40"/>
    <mergeCell ref="D22:D26"/>
    <mergeCell ref="E22:E26"/>
    <mergeCell ref="A2:E2"/>
    <mergeCell ref="D3:E3"/>
    <mergeCell ref="D4:E4"/>
    <mergeCell ref="A6:E6"/>
    <mergeCell ref="A7:E7"/>
    <mergeCell ref="A9:A13"/>
    <mergeCell ref="B9:B13"/>
    <mergeCell ref="C9:C13"/>
    <mergeCell ref="B14:E14"/>
    <mergeCell ref="B15:E15"/>
    <mergeCell ref="D16:D20"/>
    <mergeCell ref="E16:E20"/>
    <mergeCell ref="B21:E21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9"/>
  <sheetViews>
    <sheetView topLeftCell="A62" workbookViewId="0">
      <selection activeCell="E78" sqref="E78"/>
    </sheetView>
  </sheetViews>
  <sheetFormatPr defaultRowHeight="15" x14ac:dyDescent="0.25"/>
  <cols>
    <col min="1" max="1" width="17.28515625" style="21" customWidth="1"/>
    <col min="2" max="2" width="19.5703125" customWidth="1"/>
    <col min="3" max="3" width="17.28515625" customWidth="1"/>
    <col min="4" max="4" width="18.42578125" customWidth="1"/>
    <col min="5" max="5" width="20.42578125" style="26" customWidth="1"/>
  </cols>
  <sheetData>
    <row r="2" spans="1:11" x14ac:dyDescent="0.25">
      <c r="A2" s="32" t="s">
        <v>0</v>
      </c>
      <c r="B2" s="32"/>
      <c r="C2" s="32"/>
      <c r="D2" s="32"/>
      <c r="E2" s="32"/>
      <c r="K2" s="1"/>
    </row>
    <row r="3" spans="1:11" x14ac:dyDescent="0.25">
      <c r="D3" s="32" t="s">
        <v>85</v>
      </c>
      <c r="E3" s="32"/>
    </row>
    <row r="4" spans="1:11" x14ac:dyDescent="0.25">
      <c r="D4" s="32" t="s">
        <v>162</v>
      </c>
      <c r="E4" s="32"/>
      <c r="K4" s="2" t="s">
        <v>86</v>
      </c>
    </row>
    <row r="5" spans="1:11" x14ac:dyDescent="0.25">
      <c r="K5" s="2"/>
    </row>
    <row r="6" spans="1:11" x14ac:dyDescent="0.25">
      <c r="A6" s="33" t="s">
        <v>87</v>
      </c>
      <c r="B6" s="33"/>
      <c r="C6" s="33"/>
      <c r="D6" s="33"/>
      <c r="E6" s="33"/>
    </row>
    <row r="7" spans="1:11" x14ac:dyDescent="0.25">
      <c r="A7" s="33" t="s">
        <v>163</v>
      </c>
      <c r="B7" s="33"/>
      <c r="C7" s="33"/>
      <c r="D7" s="33"/>
      <c r="E7" s="33"/>
      <c r="K7" s="3"/>
    </row>
    <row r="8" spans="1:11" ht="16.5" thickBot="1" x14ac:dyDescent="0.3">
      <c r="K8" s="4"/>
    </row>
    <row r="9" spans="1:11" x14ac:dyDescent="0.25">
      <c r="A9" s="60" t="s">
        <v>2</v>
      </c>
      <c r="B9" s="54" t="s">
        <v>3</v>
      </c>
      <c r="C9" s="54" t="s">
        <v>4</v>
      </c>
      <c r="D9" s="5"/>
      <c r="E9" s="27"/>
    </row>
    <row r="10" spans="1:11" x14ac:dyDescent="0.25">
      <c r="A10" s="61"/>
      <c r="B10" s="55"/>
      <c r="C10" s="55"/>
      <c r="D10" s="6"/>
      <c r="E10" s="28"/>
    </row>
    <row r="11" spans="1:11" ht="28.5" x14ac:dyDescent="0.25">
      <c r="A11" s="61"/>
      <c r="B11" s="55"/>
      <c r="C11" s="55"/>
      <c r="D11" s="6" t="s">
        <v>5</v>
      </c>
      <c r="E11" s="28" t="s">
        <v>7</v>
      </c>
    </row>
    <row r="12" spans="1:11" x14ac:dyDescent="0.25">
      <c r="A12" s="61"/>
      <c r="B12" s="55"/>
      <c r="C12" s="55"/>
      <c r="D12" s="6" t="s">
        <v>6</v>
      </c>
      <c r="E12" s="28" t="s">
        <v>8</v>
      </c>
    </row>
    <row r="13" spans="1:11" ht="16.5" thickBot="1" x14ac:dyDescent="0.3">
      <c r="A13" s="62"/>
      <c r="B13" s="56"/>
      <c r="C13" s="56"/>
      <c r="D13" s="7"/>
      <c r="E13" s="29"/>
    </row>
    <row r="14" spans="1:11" ht="25.5" customHeight="1" thickBot="1" x14ac:dyDescent="0.3">
      <c r="A14" s="22"/>
      <c r="B14" s="37" t="s">
        <v>9</v>
      </c>
      <c r="C14" s="38"/>
      <c r="D14" s="38"/>
      <c r="E14" s="39"/>
    </row>
    <row r="15" spans="1:11" ht="15.75" thickBot="1" x14ac:dyDescent="0.3">
      <c r="A15" s="20" t="s">
        <v>89</v>
      </c>
      <c r="B15" s="57" t="s">
        <v>10</v>
      </c>
      <c r="C15" s="58"/>
      <c r="D15" s="58"/>
      <c r="E15" s="59"/>
    </row>
    <row r="16" spans="1:11" ht="102.75" thickBot="1" x14ac:dyDescent="0.3">
      <c r="A16" s="20" t="s">
        <v>91</v>
      </c>
      <c r="B16" s="8" t="s">
        <v>11</v>
      </c>
      <c r="C16" s="9" t="s">
        <v>12</v>
      </c>
      <c r="D16" s="40">
        <f>E16*512.5*12</f>
        <v>7810.5</v>
      </c>
      <c r="E16" s="43">
        <v>1.27</v>
      </c>
    </row>
    <row r="17" spans="1:5" ht="64.5" thickBot="1" x14ac:dyDescent="0.3">
      <c r="A17" s="20" t="s">
        <v>92</v>
      </c>
      <c r="B17" s="8" t="s">
        <v>13</v>
      </c>
      <c r="C17" s="9" t="s">
        <v>14</v>
      </c>
      <c r="D17" s="41"/>
      <c r="E17" s="44"/>
    </row>
    <row r="18" spans="1:5" ht="39" thickBot="1" x14ac:dyDescent="0.3">
      <c r="A18" s="20" t="s">
        <v>93</v>
      </c>
      <c r="B18" s="8" t="s">
        <v>15</v>
      </c>
      <c r="C18" s="9" t="s">
        <v>14</v>
      </c>
      <c r="D18" s="41"/>
      <c r="E18" s="44"/>
    </row>
    <row r="19" spans="1:5" ht="39" thickBot="1" x14ac:dyDescent="0.3">
      <c r="A19" s="20" t="s">
        <v>94</v>
      </c>
      <c r="B19" s="8" t="s">
        <v>16</v>
      </c>
      <c r="C19" s="9" t="s">
        <v>14</v>
      </c>
      <c r="D19" s="41"/>
      <c r="E19" s="44"/>
    </row>
    <row r="20" spans="1:5" ht="26.25" thickBot="1" x14ac:dyDescent="0.3">
      <c r="A20" s="20" t="s">
        <v>95</v>
      </c>
      <c r="B20" s="8" t="s">
        <v>17</v>
      </c>
      <c r="C20" s="9" t="s">
        <v>14</v>
      </c>
      <c r="D20" s="42"/>
      <c r="E20" s="45"/>
    </row>
    <row r="21" spans="1:5" ht="15.75" thickBot="1" x14ac:dyDescent="0.3">
      <c r="A21" s="20" t="s">
        <v>18</v>
      </c>
      <c r="B21" s="57" t="s">
        <v>19</v>
      </c>
      <c r="C21" s="58"/>
      <c r="D21" s="58"/>
      <c r="E21" s="59"/>
    </row>
    <row r="22" spans="1:5" ht="51.75" thickBot="1" x14ac:dyDescent="0.3">
      <c r="A22" s="20" t="s">
        <v>96</v>
      </c>
      <c r="B22" s="8" t="s">
        <v>20</v>
      </c>
      <c r="C22" s="9" t="s">
        <v>14</v>
      </c>
      <c r="D22" s="40">
        <f>E22*512.5*12</f>
        <v>19188</v>
      </c>
      <c r="E22" s="43">
        <v>3.12</v>
      </c>
    </row>
    <row r="23" spans="1:5" ht="51.75" thickBot="1" x14ac:dyDescent="0.3">
      <c r="A23" s="20" t="s">
        <v>97</v>
      </c>
      <c r="B23" s="8" t="s">
        <v>21</v>
      </c>
      <c r="C23" s="9" t="s">
        <v>14</v>
      </c>
      <c r="D23" s="41"/>
      <c r="E23" s="44"/>
    </row>
    <row r="24" spans="1:5" ht="26.25" thickBot="1" x14ac:dyDescent="0.3">
      <c r="A24" s="20" t="s">
        <v>98</v>
      </c>
      <c r="B24" s="8" t="s">
        <v>22</v>
      </c>
      <c r="C24" s="9" t="s">
        <v>23</v>
      </c>
      <c r="D24" s="41"/>
      <c r="E24" s="44"/>
    </row>
    <row r="25" spans="1:5" ht="26.25" thickBot="1" x14ac:dyDescent="0.3">
      <c r="A25" s="20" t="s">
        <v>99</v>
      </c>
      <c r="B25" s="8" t="s">
        <v>24</v>
      </c>
      <c r="C25" s="9" t="s">
        <v>23</v>
      </c>
      <c r="D25" s="41"/>
      <c r="E25" s="44"/>
    </row>
    <row r="26" spans="1:5" ht="26.25" thickBot="1" x14ac:dyDescent="0.3">
      <c r="A26" s="20" t="s">
        <v>100</v>
      </c>
      <c r="B26" s="8" t="s">
        <v>25</v>
      </c>
      <c r="C26" s="9" t="s">
        <v>14</v>
      </c>
      <c r="D26" s="42"/>
      <c r="E26" s="45"/>
    </row>
    <row r="27" spans="1:5" ht="15.75" thickBot="1" x14ac:dyDescent="0.3">
      <c r="A27" s="20" t="s">
        <v>90</v>
      </c>
      <c r="B27" s="57" t="s">
        <v>26</v>
      </c>
      <c r="C27" s="58"/>
      <c r="D27" s="58"/>
      <c r="E27" s="59"/>
    </row>
    <row r="28" spans="1:5" ht="51.75" thickBot="1" x14ac:dyDescent="0.3">
      <c r="A28" s="20" t="s">
        <v>101</v>
      </c>
      <c r="B28" s="8" t="s">
        <v>27</v>
      </c>
      <c r="C28" s="9" t="s">
        <v>14</v>
      </c>
      <c r="D28" s="54">
        <f>E28*512.5*12</f>
        <v>21955.5</v>
      </c>
      <c r="E28" s="43">
        <v>3.57</v>
      </c>
    </row>
    <row r="29" spans="1:5" ht="51.75" thickBot="1" x14ac:dyDescent="0.3">
      <c r="A29" s="20" t="s">
        <v>102</v>
      </c>
      <c r="B29" s="8" t="s">
        <v>28</v>
      </c>
      <c r="C29" s="9" t="s">
        <v>14</v>
      </c>
      <c r="D29" s="55"/>
      <c r="E29" s="44"/>
    </row>
    <row r="30" spans="1:5" ht="39" thickBot="1" x14ac:dyDescent="0.3">
      <c r="A30" s="20" t="s">
        <v>103</v>
      </c>
      <c r="B30" s="8" t="s">
        <v>29</v>
      </c>
      <c r="C30" s="9" t="s">
        <v>23</v>
      </c>
      <c r="D30" s="55"/>
      <c r="E30" s="44"/>
    </row>
    <row r="31" spans="1:5" ht="26.25" thickBot="1" x14ac:dyDescent="0.3">
      <c r="A31" s="20" t="s">
        <v>104</v>
      </c>
      <c r="B31" s="8" t="s">
        <v>30</v>
      </c>
      <c r="C31" s="9" t="s">
        <v>23</v>
      </c>
      <c r="D31" s="55"/>
      <c r="E31" s="44"/>
    </row>
    <row r="32" spans="1:5" ht="26.25" thickBot="1" x14ac:dyDescent="0.3">
      <c r="A32" s="20" t="s">
        <v>105</v>
      </c>
      <c r="B32" s="8" t="s">
        <v>31</v>
      </c>
      <c r="C32" s="9" t="s">
        <v>14</v>
      </c>
      <c r="D32" s="55"/>
      <c r="E32" s="44"/>
    </row>
    <row r="33" spans="1:5" ht="39" thickBot="1" x14ac:dyDescent="0.3">
      <c r="A33" s="20" t="s">
        <v>106</v>
      </c>
      <c r="B33" s="8" t="s">
        <v>32</v>
      </c>
      <c r="C33" s="9" t="s">
        <v>14</v>
      </c>
      <c r="D33" s="55"/>
      <c r="E33" s="44"/>
    </row>
    <row r="34" spans="1:5" ht="26.25" thickBot="1" x14ac:dyDescent="0.3">
      <c r="A34" s="20" t="s">
        <v>107</v>
      </c>
      <c r="B34" s="8" t="s">
        <v>33</v>
      </c>
      <c r="C34" s="9" t="s">
        <v>14</v>
      </c>
      <c r="D34" s="56"/>
      <c r="E34" s="45"/>
    </row>
    <row r="35" spans="1:5" ht="15.75" thickBot="1" x14ac:dyDescent="0.3">
      <c r="A35" s="20" t="s">
        <v>108</v>
      </c>
      <c r="B35" s="57" t="s">
        <v>34</v>
      </c>
      <c r="C35" s="58"/>
      <c r="D35" s="58"/>
      <c r="E35" s="59"/>
    </row>
    <row r="36" spans="1:5" ht="26.25" thickBot="1" x14ac:dyDescent="0.3">
      <c r="A36" s="20" t="s">
        <v>109</v>
      </c>
      <c r="B36" s="8" t="s">
        <v>35</v>
      </c>
      <c r="C36" s="9" t="s">
        <v>36</v>
      </c>
      <c r="D36" s="40">
        <f>E36*512.5*12</f>
        <v>13776</v>
      </c>
      <c r="E36" s="43">
        <v>2.2400000000000002</v>
      </c>
    </row>
    <row r="37" spans="1:5" ht="39" thickBot="1" x14ac:dyDescent="0.3">
      <c r="A37" s="20" t="s">
        <v>110</v>
      </c>
      <c r="B37" s="8" t="s">
        <v>37</v>
      </c>
      <c r="C37" s="9" t="s">
        <v>14</v>
      </c>
      <c r="D37" s="41"/>
      <c r="E37" s="44"/>
    </row>
    <row r="38" spans="1:5" ht="51.75" thickBot="1" x14ac:dyDescent="0.3">
      <c r="A38" s="20" t="s">
        <v>111</v>
      </c>
      <c r="B38" s="8" t="s">
        <v>38</v>
      </c>
      <c r="C38" s="9" t="s">
        <v>14</v>
      </c>
      <c r="D38" s="41"/>
      <c r="E38" s="44"/>
    </row>
    <row r="39" spans="1:5" ht="39" thickBot="1" x14ac:dyDescent="0.3">
      <c r="A39" s="20" t="s">
        <v>112</v>
      </c>
      <c r="B39" s="8" t="s">
        <v>39</v>
      </c>
      <c r="C39" s="9" t="s">
        <v>14</v>
      </c>
      <c r="D39" s="41"/>
      <c r="E39" s="44"/>
    </row>
    <row r="40" spans="1:5" ht="39" thickBot="1" x14ac:dyDescent="0.3">
      <c r="A40" s="20" t="s">
        <v>113</v>
      </c>
      <c r="B40" s="8" t="s">
        <v>40</v>
      </c>
      <c r="C40" s="9" t="s">
        <v>14</v>
      </c>
      <c r="D40" s="42"/>
      <c r="E40" s="45"/>
    </row>
    <row r="41" spans="1:5" ht="15.75" thickBot="1" x14ac:dyDescent="0.3">
      <c r="A41" s="20" t="s">
        <v>114</v>
      </c>
      <c r="B41" s="57" t="s">
        <v>41</v>
      </c>
      <c r="C41" s="58"/>
      <c r="D41" s="58"/>
      <c r="E41" s="59"/>
    </row>
    <row r="42" spans="1:5" ht="26.25" thickBot="1" x14ac:dyDescent="0.3">
      <c r="A42" s="20" t="s">
        <v>115</v>
      </c>
      <c r="B42" s="8" t="s">
        <v>42</v>
      </c>
      <c r="C42" s="9" t="s">
        <v>36</v>
      </c>
      <c r="D42" s="54">
        <f>E42*512.5*12</f>
        <v>44956.5</v>
      </c>
      <c r="E42" s="43">
        <v>7.31</v>
      </c>
    </row>
    <row r="43" spans="1:5" ht="26.25" thickBot="1" x14ac:dyDescent="0.3">
      <c r="A43" s="20" t="s">
        <v>116</v>
      </c>
      <c r="B43" s="10" t="s">
        <v>43</v>
      </c>
      <c r="C43" s="10" t="s">
        <v>23</v>
      </c>
      <c r="D43" s="55"/>
      <c r="E43" s="44"/>
    </row>
    <row r="44" spans="1:5" ht="26.25" thickBot="1" x14ac:dyDescent="0.3">
      <c r="A44" s="20" t="s">
        <v>117</v>
      </c>
      <c r="B44" s="9" t="s">
        <v>44</v>
      </c>
      <c r="C44" s="9" t="s">
        <v>23</v>
      </c>
      <c r="D44" s="55"/>
      <c r="E44" s="44"/>
    </row>
    <row r="45" spans="1:5" ht="39" thickBot="1" x14ac:dyDescent="0.3">
      <c r="A45" s="20" t="s">
        <v>118</v>
      </c>
      <c r="B45" s="8" t="s">
        <v>45</v>
      </c>
      <c r="C45" s="9" t="s">
        <v>14</v>
      </c>
      <c r="D45" s="56"/>
      <c r="E45" s="45"/>
    </row>
    <row r="46" spans="1:5" ht="25.5" customHeight="1" thickBot="1" x14ac:dyDescent="0.3">
      <c r="A46" s="22"/>
      <c r="B46" s="37" t="s">
        <v>46</v>
      </c>
      <c r="C46" s="38"/>
      <c r="D46" s="38"/>
      <c r="E46" s="39"/>
    </row>
    <row r="47" spans="1:5" ht="39" thickBot="1" x14ac:dyDescent="0.3">
      <c r="A47" s="20" t="s">
        <v>119</v>
      </c>
      <c r="B47" s="8" t="s">
        <v>47</v>
      </c>
      <c r="C47" s="9" t="s">
        <v>48</v>
      </c>
      <c r="D47" s="54">
        <f>E47*512.5*12</f>
        <v>32841</v>
      </c>
      <c r="E47" s="43">
        <v>5.34</v>
      </c>
    </row>
    <row r="48" spans="1:5" ht="29.25" thickBot="1" x14ac:dyDescent="0.3">
      <c r="A48" s="20" t="s">
        <v>120</v>
      </c>
      <c r="B48" s="8" t="s">
        <v>49</v>
      </c>
      <c r="C48" s="9" t="s">
        <v>14</v>
      </c>
      <c r="D48" s="55"/>
      <c r="E48" s="44"/>
    </row>
    <row r="49" spans="1:5" ht="64.5" thickBot="1" x14ac:dyDescent="0.3">
      <c r="A49" s="20" t="s">
        <v>121</v>
      </c>
      <c r="B49" s="8" t="s">
        <v>50</v>
      </c>
      <c r="C49" s="9" t="s">
        <v>23</v>
      </c>
      <c r="D49" s="55"/>
      <c r="E49" s="44"/>
    </row>
    <row r="50" spans="1:5" ht="26.25" thickBot="1" x14ac:dyDescent="0.3">
      <c r="A50" s="20" t="s">
        <v>122</v>
      </c>
      <c r="B50" s="8" t="s">
        <v>51</v>
      </c>
      <c r="C50" s="9" t="s">
        <v>14</v>
      </c>
      <c r="D50" s="55"/>
      <c r="E50" s="44"/>
    </row>
    <row r="51" spans="1:5" ht="26.25" thickBot="1" x14ac:dyDescent="0.3">
      <c r="A51" s="20" t="s">
        <v>123</v>
      </c>
      <c r="B51" s="8" t="s">
        <v>52</v>
      </c>
      <c r="C51" s="9" t="s">
        <v>14</v>
      </c>
      <c r="D51" s="55"/>
      <c r="E51" s="44"/>
    </row>
    <row r="52" spans="1:5" ht="26.25" thickBot="1" x14ac:dyDescent="0.3">
      <c r="A52" s="20" t="s">
        <v>124</v>
      </c>
      <c r="B52" s="8" t="s">
        <v>53</v>
      </c>
      <c r="C52" s="9" t="s">
        <v>36</v>
      </c>
      <c r="D52" s="55"/>
      <c r="E52" s="44"/>
    </row>
    <row r="53" spans="1:5" ht="26.25" thickBot="1" x14ac:dyDescent="0.3">
      <c r="A53" s="20" t="s">
        <v>125</v>
      </c>
      <c r="B53" s="8" t="s">
        <v>54</v>
      </c>
      <c r="C53" s="9" t="s">
        <v>14</v>
      </c>
      <c r="D53" s="55"/>
      <c r="E53" s="44"/>
    </row>
    <row r="54" spans="1:5" ht="26.25" thickBot="1" x14ac:dyDescent="0.3">
      <c r="A54" s="20" t="s">
        <v>126</v>
      </c>
      <c r="B54" s="8" t="s">
        <v>55</v>
      </c>
      <c r="C54" s="9" t="s">
        <v>14</v>
      </c>
      <c r="D54" s="55"/>
      <c r="E54" s="44"/>
    </row>
    <row r="55" spans="1:5" ht="26.25" thickBot="1" x14ac:dyDescent="0.3">
      <c r="A55" s="20" t="s">
        <v>127</v>
      </c>
      <c r="B55" s="8" t="s">
        <v>56</v>
      </c>
      <c r="C55" s="9" t="s">
        <v>14</v>
      </c>
      <c r="D55" s="56"/>
      <c r="E55" s="45"/>
    </row>
    <row r="56" spans="1:5" ht="16.5" thickBot="1" x14ac:dyDescent="0.3">
      <c r="A56" s="22"/>
      <c r="B56" s="37" t="s">
        <v>57</v>
      </c>
      <c r="C56" s="38"/>
      <c r="D56" s="38"/>
      <c r="E56" s="39"/>
    </row>
    <row r="57" spans="1:5" ht="77.25" thickBot="1" x14ac:dyDescent="0.3">
      <c r="A57" s="20" t="s">
        <v>128</v>
      </c>
      <c r="B57" s="8" t="s">
        <v>58</v>
      </c>
      <c r="C57" s="9" t="s">
        <v>59</v>
      </c>
      <c r="D57" s="54">
        <f>E57*512.5*12</f>
        <v>7134</v>
      </c>
      <c r="E57" s="43">
        <v>1.1599999999999999</v>
      </c>
    </row>
    <row r="58" spans="1:5" ht="39" thickBot="1" x14ac:dyDescent="0.3">
      <c r="A58" s="20" t="s">
        <v>129</v>
      </c>
      <c r="B58" s="8" t="s">
        <v>60</v>
      </c>
      <c r="C58" s="9" t="s">
        <v>61</v>
      </c>
      <c r="D58" s="56"/>
      <c r="E58" s="45"/>
    </row>
    <row r="59" spans="1:5" ht="15.75" thickBot="1" x14ac:dyDescent="0.3">
      <c r="A59" s="37" t="s">
        <v>62</v>
      </c>
      <c r="B59" s="38"/>
      <c r="C59" s="38"/>
      <c r="D59" s="38"/>
      <c r="E59" s="39"/>
    </row>
    <row r="60" spans="1:5" ht="39" thickBot="1" x14ac:dyDescent="0.3">
      <c r="A60" s="20" t="s">
        <v>130</v>
      </c>
      <c r="B60" s="8" t="s">
        <v>63</v>
      </c>
      <c r="C60" s="9" t="s">
        <v>64</v>
      </c>
      <c r="D60" s="40">
        <f>E60*512.5*12</f>
        <v>10947</v>
      </c>
      <c r="E60" s="43">
        <v>1.78</v>
      </c>
    </row>
    <row r="61" spans="1:5" ht="26.25" thickBot="1" x14ac:dyDescent="0.3">
      <c r="A61" s="20" t="s">
        <v>131</v>
      </c>
      <c r="B61" s="8" t="s">
        <v>65</v>
      </c>
      <c r="C61" s="9" t="s">
        <v>66</v>
      </c>
      <c r="D61" s="41"/>
      <c r="E61" s="44"/>
    </row>
    <row r="62" spans="1:5" ht="77.25" thickBot="1" x14ac:dyDescent="0.3">
      <c r="A62" s="20" t="s">
        <v>132</v>
      </c>
      <c r="B62" s="8" t="s">
        <v>67</v>
      </c>
      <c r="C62" s="9" t="s">
        <v>36</v>
      </c>
      <c r="D62" s="41"/>
      <c r="E62" s="44"/>
    </row>
    <row r="63" spans="1:5" ht="39" thickBot="1" x14ac:dyDescent="0.3">
      <c r="A63" s="20" t="s">
        <v>133</v>
      </c>
      <c r="B63" s="8" t="s">
        <v>68</v>
      </c>
      <c r="C63" s="9" t="s">
        <v>66</v>
      </c>
      <c r="D63" s="41"/>
      <c r="E63" s="44"/>
    </row>
    <row r="64" spans="1:5" ht="15.75" thickBot="1" x14ac:dyDescent="0.3">
      <c r="A64" s="20" t="s">
        <v>134</v>
      </c>
      <c r="B64" s="8" t="s">
        <v>69</v>
      </c>
      <c r="C64" s="9" t="s">
        <v>70</v>
      </c>
      <c r="D64" s="42"/>
      <c r="E64" s="45"/>
    </row>
    <row r="65" spans="1:11" ht="25.5" customHeight="1" thickBot="1" x14ac:dyDescent="0.3">
      <c r="A65" s="37" t="s">
        <v>71</v>
      </c>
      <c r="B65" s="38"/>
      <c r="C65" s="38"/>
      <c r="D65" s="38"/>
      <c r="E65" s="39"/>
    </row>
    <row r="66" spans="1:11" ht="16.5" thickBot="1" x14ac:dyDescent="0.3">
      <c r="A66" s="20" t="s">
        <v>135</v>
      </c>
      <c r="B66" s="11" t="s">
        <v>72</v>
      </c>
      <c r="C66" s="12"/>
      <c r="D66" s="40">
        <f>E66*512.5*12</f>
        <v>8548.5</v>
      </c>
      <c r="E66" s="43">
        <v>1.39</v>
      </c>
    </row>
    <row r="67" spans="1:11" ht="77.25" thickBot="1" x14ac:dyDescent="0.3">
      <c r="A67" s="20" t="s">
        <v>136</v>
      </c>
      <c r="B67" s="8" t="s">
        <v>73</v>
      </c>
      <c r="C67" s="9" t="s">
        <v>14</v>
      </c>
      <c r="D67" s="41"/>
      <c r="E67" s="44"/>
    </row>
    <row r="68" spans="1:11" ht="39" thickBot="1" x14ac:dyDescent="0.3">
      <c r="A68" s="20" t="s">
        <v>137</v>
      </c>
      <c r="B68" s="8" t="s">
        <v>74</v>
      </c>
      <c r="C68" s="9" t="s">
        <v>66</v>
      </c>
      <c r="D68" s="41"/>
      <c r="E68" s="44"/>
    </row>
    <row r="69" spans="1:11" ht="16.5" thickBot="1" x14ac:dyDescent="0.3">
      <c r="A69" s="20" t="s">
        <v>138</v>
      </c>
      <c r="B69" s="11" t="s">
        <v>75</v>
      </c>
      <c r="C69" s="12"/>
      <c r="D69" s="41"/>
      <c r="E69" s="44"/>
    </row>
    <row r="70" spans="1:11" ht="39" thickBot="1" x14ac:dyDescent="0.3">
      <c r="A70" s="20" t="s">
        <v>139</v>
      </c>
      <c r="B70" s="8" t="s">
        <v>74</v>
      </c>
      <c r="C70" s="9" t="s">
        <v>64</v>
      </c>
      <c r="D70" s="42"/>
      <c r="E70" s="45"/>
    </row>
    <row r="71" spans="1:11" ht="15.75" thickBot="1" x14ac:dyDescent="0.3">
      <c r="A71" s="46" t="s">
        <v>76</v>
      </c>
      <c r="B71" s="47"/>
      <c r="C71" s="47"/>
      <c r="D71" s="47"/>
      <c r="E71" s="48"/>
    </row>
    <row r="72" spans="1:11" ht="39" thickBot="1" x14ac:dyDescent="0.3">
      <c r="A72" s="23" t="s">
        <v>140</v>
      </c>
      <c r="B72" s="13" t="s">
        <v>77</v>
      </c>
      <c r="C72" s="49" t="s">
        <v>78</v>
      </c>
      <c r="D72" s="49">
        <f>E72*512.5*12</f>
        <v>11193</v>
      </c>
      <c r="E72" s="51">
        <v>1.82</v>
      </c>
    </row>
    <row r="73" spans="1:11" ht="39" thickBot="1" x14ac:dyDescent="0.3">
      <c r="A73" s="24" t="s">
        <v>141</v>
      </c>
      <c r="B73" s="14" t="s">
        <v>79</v>
      </c>
      <c r="C73" s="50"/>
      <c r="D73" s="50"/>
      <c r="E73" s="52"/>
    </row>
    <row r="74" spans="1:11" ht="15.75" thickBot="1" x14ac:dyDescent="0.3">
      <c r="A74" s="53" t="s">
        <v>80</v>
      </c>
      <c r="B74" s="35"/>
      <c r="C74" s="35"/>
      <c r="D74" s="35"/>
      <c r="E74" s="36"/>
    </row>
    <row r="75" spans="1:11" ht="39" thickBot="1" x14ac:dyDescent="0.3">
      <c r="A75" s="24" t="s">
        <v>142</v>
      </c>
      <c r="B75" s="14" t="s">
        <v>81</v>
      </c>
      <c r="C75" s="14" t="s">
        <v>14</v>
      </c>
      <c r="D75" s="15">
        <f>E75*512.5*12</f>
        <v>799.5</v>
      </c>
      <c r="E75" s="30">
        <v>0.13</v>
      </c>
    </row>
    <row r="76" spans="1:11" ht="15.75" thickBot="1" x14ac:dyDescent="0.3">
      <c r="A76" s="34" t="s">
        <v>82</v>
      </c>
      <c r="B76" s="35"/>
      <c r="C76" s="35"/>
      <c r="D76" s="35"/>
      <c r="E76" s="36"/>
    </row>
    <row r="77" spans="1:11" ht="26.25" thickBot="1" x14ac:dyDescent="0.3">
      <c r="A77" s="23" t="s">
        <v>143</v>
      </c>
      <c r="B77" s="13" t="s">
        <v>83</v>
      </c>
      <c r="C77" s="16">
        <v>12</v>
      </c>
      <c r="D77" s="17">
        <f>E77*512.5*12</f>
        <v>37207.5</v>
      </c>
      <c r="E77" s="31">
        <v>6.05</v>
      </c>
    </row>
    <row r="78" spans="1:11" ht="16.5" thickBot="1" x14ac:dyDescent="0.3">
      <c r="A78" s="22"/>
      <c r="B78" s="11" t="s">
        <v>84</v>
      </c>
      <c r="C78" s="18"/>
      <c r="D78" s="25">
        <f>D16+D22+D28+D36+D42+D47+D57+D60+D66+D72+D75+D77</f>
        <v>216357</v>
      </c>
      <c r="E78" s="25">
        <f>E16+E22+E28+E36+E42+E47+E57+E60+E66+E72+E75+E77</f>
        <v>35.18</v>
      </c>
    </row>
    <row r="79" spans="1:11" ht="15.75" x14ac:dyDescent="0.25">
      <c r="K79" s="19"/>
    </row>
  </sheetData>
  <mergeCells count="42">
    <mergeCell ref="A74:E74"/>
    <mergeCell ref="A76:E76"/>
    <mergeCell ref="A65:E65"/>
    <mergeCell ref="D66:D70"/>
    <mergeCell ref="E66:E70"/>
    <mergeCell ref="A71:E71"/>
    <mergeCell ref="C72:C73"/>
    <mergeCell ref="D72:D73"/>
    <mergeCell ref="E72:E73"/>
    <mergeCell ref="B56:E56"/>
    <mergeCell ref="D57:D58"/>
    <mergeCell ref="E57:E58"/>
    <mergeCell ref="A59:E59"/>
    <mergeCell ref="D60:D64"/>
    <mergeCell ref="E60:E64"/>
    <mergeCell ref="B41:E41"/>
    <mergeCell ref="D42:D45"/>
    <mergeCell ref="E42:E45"/>
    <mergeCell ref="B46:E46"/>
    <mergeCell ref="D47:D55"/>
    <mergeCell ref="E47:E55"/>
    <mergeCell ref="B27:E27"/>
    <mergeCell ref="D28:D34"/>
    <mergeCell ref="E28:E34"/>
    <mergeCell ref="B35:E35"/>
    <mergeCell ref="D36:D40"/>
    <mergeCell ref="E36:E40"/>
    <mergeCell ref="D22:D26"/>
    <mergeCell ref="E22:E26"/>
    <mergeCell ref="A2:E2"/>
    <mergeCell ref="D3:E3"/>
    <mergeCell ref="D4:E4"/>
    <mergeCell ref="A6:E6"/>
    <mergeCell ref="A7:E7"/>
    <mergeCell ref="A9:A13"/>
    <mergeCell ref="B9:B13"/>
    <mergeCell ref="C9:C13"/>
    <mergeCell ref="B14:E14"/>
    <mergeCell ref="B15:E15"/>
    <mergeCell ref="D16:D20"/>
    <mergeCell ref="E16:E20"/>
    <mergeCell ref="B21:E21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9"/>
  <sheetViews>
    <sheetView topLeftCell="A62" workbookViewId="0">
      <selection activeCell="I72" sqref="I72"/>
    </sheetView>
  </sheetViews>
  <sheetFormatPr defaultRowHeight="15" x14ac:dyDescent="0.25"/>
  <cols>
    <col min="1" max="1" width="17.28515625" style="21" customWidth="1"/>
    <col min="2" max="2" width="19.5703125" customWidth="1"/>
    <col min="3" max="3" width="17.28515625" customWidth="1"/>
    <col min="4" max="4" width="18.42578125" customWidth="1"/>
    <col min="5" max="5" width="20.42578125" style="26" customWidth="1"/>
  </cols>
  <sheetData>
    <row r="2" spans="1:11" x14ac:dyDescent="0.25">
      <c r="A2" s="32" t="s">
        <v>0</v>
      </c>
      <c r="B2" s="32"/>
      <c r="C2" s="32"/>
      <c r="D2" s="32"/>
      <c r="E2" s="32"/>
      <c r="K2" s="1"/>
    </row>
    <row r="3" spans="1:11" x14ac:dyDescent="0.25">
      <c r="D3" s="32" t="s">
        <v>85</v>
      </c>
      <c r="E3" s="32"/>
    </row>
    <row r="4" spans="1:11" x14ac:dyDescent="0.25">
      <c r="D4" s="32" t="s">
        <v>164</v>
      </c>
      <c r="E4" s="32"/>
      <c r="K4" s="2" t="s">
        <v>86</v>
      </c>
    </row>
    <row r="5" spans="1:11" x14ac:dyDescent="0.25">
      <c r="K5" s="2"/>
    </row>
    <row r="6" spans="1:11" x14ac:dyDescent="0.25">
      <c r="A6" s="33" t="s">
        <v>87</v>
      </c>
      <c r="B6" s="33"/>
      <c r="C6" s="33"/>
      <c r="D6" s="33"/>
      <c r="E6" s="33"/>
    </row>
    <row r="7" spans="1:11" x14ac:dyDescent="0.25">
      <c r="A7" s="33" t="s">
        <v>165</v>
      </c>
      <c r="B7" s="33"/>
      <c r="C7" s="33"/>
      <c r="D7" s="33"/>
      <c r="E7" s="33"/>
      <c r="K7" s="3"/>
    </row>
    <row r="8" spans="1:11" ht="16.5" thickBot="1" x14ac:dyDescent="0.3">
      <c r="K8" s="4"/>
    </row>
    <row r="9" spans="1:11" x14ac:dyDescent="0.25">
      <c r="A9" s="60" t="s">
        <v>2</v>
      </c>
      <c r="B9" s="54" t="s">
        <v>3</v>
      </c>
      <c r="C9" s="54" t="s">
        <v>4</v>
      </c>
      <c r="D9" s="5"/>
      <c r="E9" s="27"/>
    </row>
    <row r="10" spans="1:11" x14ac:dyDescent="0.25">
      <c r="A10" s="61"/>
      <c r="B10" s="55"/>
      <c r="C10" s="55"/>
      <c r="D10" s="6"/>
      <c r="E10" s="28"/>
    </row>
    <row r="11" spans="1:11" ht="28.5" x14ac:dyDescent="0.25">
      <c r="A11" s="61"/>
      <c r="B11" s="55"/>
      <c r="C11" s="55"/>
      <c r="D11" s="6" t="s">
        <v>5</v>
      </c>
      <c r="E11" s="28" t="s">
        <v>7</v>
      </c>
    </row>
    <row r="12" spans="1:11" x14ac:dyDescent="0.25">
      <c r="A12" s="61"/>
      <c r="B12" s="55"/>
      <c r="C12" s="55"/>
      <c r="D12" s="6" t="s">
        <v>6</v>
      </c>
      <c r="E12" s="28" t="s">
        <v>8</v>
      </c>
    </row>
    <row r="13" spans="1:11" ht="16.5" thickBot="1" x14ac:dyDescent="0.3">
      <c r="A13" s="62"/>
      <c r="B13" s="56"/>
      <c r="C13" s="56"/>
      <c r="D13" s="7"/>
      <c r="E13" s="29"/>
    </row>
    <row r="14" spans="1:11" ht="25.5" customHeight="1" thickBot="1" x14ac:dyDescent="0.3">
      <c r="A14" s="22"/>
      <c r="B14" s="37" t="s">
        <v>9</v>
      </c>
      <c r="C14" s="38"/>
      <c r="D14" s="38"/>
      <c r="E14" s="39"/>
    </row>
    <row r="15" spans="1:11" ht="15.75" thickBot="1" x14ac:dyDescent="0.3">
      <c r="A15" s="20" t="s">
        <v>89</v>
      </c>
      <c r="B15" s="57" t="s">
        <v>10</v>
      </c>
      <c r="C15" s="58"/>
      <c r="D15" s="58"/>
      <c r="E15" s="59"/>
    </row>
    <row r="16" spans="1:11" ht="102.75" thickBot="1" x14ac:dyDescent="0.3">
      <c r="A16" s="20" t="s">
        <v>91</v>
      </c>
      <c r="B16" s="8" t="s">
        <v>11</v>
      </c>
      <c r="C16" s="9" t="s">
        <v>12</v>
      </c>
      <c r="D16" s="40">
        <f>E16*514.5*12</f>
        <v>7840.98</v>
      </c>
      <c r="E16" s="43">
        <v>1.27</v>
      </c>
    </row>
    <row r="17" spans="1:5" ht="64.5" thickBot="1" x14ac:dyDescent="0.3">
      <c r="A17" s="20" t="s">
        <v>92</v>
      </c>
      <c r="B17" s="8" t="s">
        <v>13</v>
      </c>
      <c r="C17" s="9" t="s">
        <v>14</v>
      </c>
      <c r="D17" s="41"/>
      <c r="E17" s="44"/>
    </row>
    <row r="18" spans="1:5" ht="39" thickBot="1" x14ac:dyDescent="0.3">
      <c r="A18" s="20" t="s">
        <v>93</v>
      </c>
      <c r="B18" s="8" t="s">
        <v>15</v>
      </c>
      <c r="C18" s="9" t="s">
        <v>14</v>
      </c>
      <c r="D18" s="41"/>
      <c r="E18" s="44"/>
    </row>
    <row r="19" spans="1:5" ht="39" thickBot="1" x14ac:dyDescent="0.3">
      <c r="A19" s="20" t="s">
        <v>94</v>
      </c>
      <c r="B19" s="8" t="s">
        <v>16</v>
      </c>
      <c r="C19" s="9" t="s">
        <v>14</v>
      </c>
      <c r="D19" s="41"/>
      <c r="E19" s="44"/>
    </row>
    <row r="20" spans="1:5" ht="26.25" thickBot="1" x14ac:dyDescent="0.3">
      <c r="A20" s="20" t="s">
        <v>95</v>
      </c>
      <c r="B20" s="8" t="s">
        <v>17</v>
      </c>
      <c r="C20" s="9" t="s">
        <v>14</v>
      </c>
      <c r="D20" s="42"/>
      <c r="E20" s="45"/>
    </row>
    <row r="21" spans="1:5" ht="15.75" thickBot="1" x14ac:dyDescent="0.3">
      <c r="A21" s="20" t="s">
        <v>18</v>
      </c>
      <c r="B21" s="57" t="s">
        <v>19</v>
      </c>
      <c r="C21" s="58"/>
      <c r="D21" s="58"/>
      <c r="E21" s="59"/>
    </row>
    <row r="22" spans="1:5" ht="51.75" thickBot="1" x14ac:dyDescent="0.3">
      <c r="A22" s="20" t="s">
        <v>96</v>
      </c>
      <c r="B22" s="8" t="s">
        <v>20</v>
      </c>
      <c r="C22" s="9" t="s">
        <v>14</v>
      </c>
      <c r="D22" s="40">
        <f>E22*514.5*12</f>
        <v>19262.88</v>
      </c>
      <c r="E22" s="43">
        <v>3.12</v>
      </c>
    </row>
    <row r="23" spans="1:5" ht="51.75" thickBot="1" x14ac:dyDescent="0.3">
      <c r="A23" s="20" t="s">
        <v>97</v>
      </c>
      <c r="B23" s="8" t="s">
        <v>21</v>
      </c>
      <c r="C23" s="9" t="s">
        <v>14</v>
      </c>
      <c r="D23" s="41"/>
      <c r="E23" s="44"/>
    </row>
    <row r="24" spans="1:5" ht="26.25" thickBot="1" x14ac:dyDescent="0.3">
      <c r="A24" s="20" t="s">
        <v>98</v>
      </c>
      <c r="B24" s="8" t="s">
        <v>22</v>
      </c>
      <c r="C24" s="9" t="s">
        <v>23</v>
      </c>
      <c r="D24" s="41"/>
      <c r="E24" s="44"/>
    </row>
    <row r="25" spans="1:5" ht="26.25" thickBot="1" x14ac:dyDescent="0.3">
      <c r="A25" s="20" t="s">
        <v>99</v>
      </c>
      <c r="B25" s="8" t="s">
        <v>24</v>
      </c>
      <c r="C25" s="9" t="s">
        <v>23</v>
      </c>
      <c r="D25" s="41"/>
      <c r="E25" s="44"/>
    </row>
    <row r="26" spans="1:5" ht="26.25" thickBot="1" x14ac:dyDescent="0.3">
      <c r="A26" s="20" t="s">
        <v>100</v>
      </c>
      <c r="B26" s="8" t="s">
        <v>25</v>
      </c>
      <c r="C26" s="9" t="s">
        <v>14</v>
      </c>
      <c r="D26" s="42"/>
      <c r="E26" s="45"/>
    </row>
    <row r="27" spans="1:5" ht="15.75" thickBot="1" x14ac:dyDescent="0.3">
      <c r="A27" s="20" t="s">
        <v>90</v>
      </c>
      <c r="B27" s="57" t="s">
        <v>26</v>
      </c>
      <c r="C27" s="58"/>
      <c r="D27" s="58"/>
      <c r="E27" s="59"/>
    </row>
    <row r="28" spans="1:5" ht="51.75" thickBot="1" x14ac:dyDescent="0.3">
      <c r="A28" s="20" t="s">
        <v>101</v>
      </c>
      <c r="B28" s="8" t="s">
        <v>27</v>
      </c>
      <c r="C28" s="9" t="s">
        <v>14</v>
      </c>
      <c r="D28" s="54">
        <f>E28*514.5*12</f>
        <v>22041.18</v>
      </c>
      <c r="E28" s="43">
        <v>3.57</v>
      </c>
    </row>
    <row r="29" spans="1:5" ht="51.75" thickBot="1" x14ac:dyDescent="0.3">
      <c r="A29" s="20" t="s">
        <v>102</v>
      </c>
      <c r="B29" s="8" t="s">
        <v>28</v>
      </c>
      <c r="C29" s="9" t="s">
        <v>14</v>
      </c>
      <c r="D29" s="55"/>
      <c r="E29" s="44"/>
    </row>
    <row r="30" spans="1:5" ht="39" thickBot="1" x14ac:dyDescent="0.3">
      <c r="A30" s="20" t="s">
        <v>103</v>
      </c>
      <c r="B30" s="8" t="s">
        <v>29</v>
      </c>
      <c r="C30" s="9" t="s">
        <v>23</v>
      </c>
      <c r="D30" s="55"/>
      <c r="E30" s="44"/>
    </row>
    <row r="31" spans="1:5" ht="26.25" thickBot="1" x14ac:dyDescent="0.3">
      <c r="A31" s="20" t="s">
        <v>104</v>
      </c>
      <c r="B31" s="8" t="s">
        <v>30</v>
      </c>
      <c r="C31" s="9" t="s">
        <v>23</v>
      </c>
      <c r="D31" s="55"/>
      <c r="E31" s="44"/>
    </row>
    <row r="32" spans="1:5" ht="26.25" thickBot="1" x14ac:dyDescent="0.3">
      <c r="A32" s="20" t="s">
        <v>105</v>
      </c>
      <c r="B32" s="8" t="s">
        <v>31</v>
      </c>
      <c r="C32" s="9" t="s">
        <v>14</v>
      </c>
      <c r="D32" s="55"/>
      <c r="E32" s="44"/>
    </row>
    <row r="33" spans="1:5" ht="39" thickBot="1" x14ac:dyDescent="0.3">
      <c r="A33" s="20" t="s">
        <v>106</v>
      </c>
      <c r="B33" s="8" t="s">
        <v>32</v>
      </c>
      <c r="C33" s="9" t="s">
        <v>14</v>
      </c>
      <c r="D33" s="55"/>
      <c r="E33" s="44"/>
    </row>
    <row r="34" spans="1:5" ht="26.25" thickBot="1" x14ac:dyDescent="0.3">
      <c r="A34" s="20" t="s">
        <v>107</v>
      </c>
      <c r="B34" s="8" t="s">
        <v>33</v>
      </c>
      <c r="C34" s="9" t="s">
        <v>14</v>
      </c>
      <c r="D34" s="56"/>
      <c r="E34" s="45"/>
    </row>
    <row r="35" spans="1:5" ht="15.75" thickBot="1" x14ac:dyDescent="0.3">
      <c r="A35" s="20" t="s">
        <v>108</v>
      </c>
      <c r="B35" s="57" t="s">
        <v>34</v>
      </c>
      <c r="C35" s="58"/>
      <c r="D35" s="58"/>
      <c r="E35" s="59"/>
    </row>
    <row r="36" spans="1:5" ht="26.25" thickBot="1" x14ac:dyDescent="0.3">
      <c r="A36" s="20" t="s">
        <v>109</v>
      </c>
      <c r="B36" s="8" t="s">
        <v>35</v>
      </c>
      <c r="C36" s="9" t="s">
        <v>36</v>
      </c>
      <c r="D36" s="40">
        <f>E36*514.5*12</f>
        <v>13829.76</v>
      </c>
      <c r="E36" s="43">
        <v>2.2400000000000002</v>
      </c>
    </row>
    <row r="37" spans="1:5" ht="39" thickBot="1" x14ac:dyDescent="0.3">
      <c r="A37" s="20" t="s">
        <v>110</v>
      </c>
      <c r="B37" s="8" t="s">
        <v>37</v>
      </c>
      <c r="C37" s="9" t="s">
        <v>14</v>
      </c>
      <c r="D37" s="41"/>
      <c r="E37" s="44"/>
    </row>
    <row r="38" spans="1:5" ht="51.75" thickBot="1" x14ac:dyDescent="0.3">
      <c r="A38" s="20" t="s">
        <v>111</v>
      </c>
      <c r="B38" s="8" t="s">
        <v>38</v>
      </c>
      <c r="C38" s="9" t="s">
        <v>14</v>
      </c>
      <c r="D38" s="41"/>
      <c r="E38" s="44"/>
    </row>
    <row r="39" spans="1:5" ht="39" thickBot="1" x14ac:dyDescent="0.3">
      <c r="A39" s="20" t="s">
        <v>112</v>
      </c>
      <c r="B39" s="8" t="s">
        <v>39</v>
      </c>
      <c r="C39" s="9" t="s">
        <v>14</v>
      </c>
      <c r="D39" s="41"/>
      <c r="E39" s="44"/>
    </row>
    <row r="40" spans="1:5" ht="39" thickBot="1" x14ac:dyDescent="0.3">
      <c r="A40" s="20" t="s">
        <v>113</v>
      </c>
      <c r="B40" s="8" t="s">
        <v>40</v>
      </c>
      <c r="C40" s="9" t="s">
        <v>14</v>
      </c>
      <c r="D40" s="42"/>
      <c r="E40" s="45"/>
    </row>
    <row r="41" spans="1:5" ht="15.75" thickBot="1" x14ac:dyDescent="0.3">
      <c r="A41" s="20" t="s">
        <v>114</v>
      </c>
      <c r="B41" s="57" t="s">
        <v>41</v>
      </c>
      <c r="C41" s="58"/>
      <c r="D41" s="58"/>
      <c r="E41" s="59"/>
    </row>
    <row r="42" spans="1:5" ht="26.25" thickBot="1" x14ac:dyDescent="0.3">
      <c r="A42" s="20" t="s">
        <v>115</v>
      </c>
      <c r="B42" s="8" t="s">
        <v>42</v>
      </c>
      <c r="C42" s="9" t="s">
        <v>36</v>
      </c>
      <c r="D42" s="54">
        <f>E42*514.5*12</f>
        <v>45131.94</v>
      </c>
      <c r="E42" s="43">
        <v>7.31</v>
      </c>
    </row>
    <row r="43" spans="1:5" ht="26.25" thickBot="1" x14ac:dyDescent="0.3">
      <c r="A43" s="20" t="s">
        <v>116</v>
      </c>
      <c r="B43" s="10" t="s">
        <v>43</v>
      </c>
      <c r="C43" s="10" t="s">
        <v>23</v>
      </c>
      <c r="D43" s="55"/>
      <c r="E43" s="44"/>
    </row>
    <row r="44" spans="1:5" ht="26.25" thickBot="1" x14ac:dyDescent="0.3">
      <c r="A44" s="20" t="s">
        <v>117</v>
      </c>
      <c r="B44" s="9" t="s">
        <v>44</v>
      </c>
      <c r="C44" s="9" t="s">
        <v>23</v>
      </c>
      <c r="D44" s="55"/>
      <c r="E44" s="44"/>
    </row>
    <row r="45" spans="1:5" ht="39" thickBot="1" x14ac:dyDescent="0.3">
      <c r="A45" s="20" t="s">
        <v>118</v>
      </c>
      <c r="B45" s="8" t="s">
        <v>45</v>
      </c>
      <c r="C45" s="9" t="s">
        <v>14</v>
      </c>
      <c r="D45" s="56"/>
      <c r="E45" s="45"/>
    </row>
    <row r="46" spans="1:5" ht="25.5" customHeight="1" thickBot="1" x14ac:dyDescent="0.3">
      <c r="A46" s="22"/>
      <c r="B46" s="37" t="s">
        <v>46</v>
      </c>
      <c r="C46" s="38"/>
      <c r="D46" s="38"/>
      <c r="E46" s="39"/>
    </row>
    <row r="47" spans="1:5" ht="39" thickBot="1" x14ac:dyDescent="0.3">
      <c r="A47" s="20" t="s">
        <v>119</v>
      </c>
      <c r="B47" s="8" t="s">
        <v>47</v>
      </c>
      <c r="C47" s="9" t="s">
        <v>48</v>
      </c>
      <c r="D47" s="54">
        <f>E47*514.5*12</f>
        <v>32969.159999999996</v>
      </c>
      <c r="E47" s="43">
        <v>5.34</v>
      </c>
    </row>
    <row r="48" spans="1:5" ht="29.25" thickBot="1" x14ac:dyDescent="0.3">
      <c r="A48" s="20" t="s">
        <v>120</v>
      </c>
      <c r="B48" s="8" t="s">
        <v>49</v>
      </c>
      <c r="C48" s="9" t="s">
        <v>14</v>
      </c>
      <c r="D48" s="55"/>
      <c r="E48" s="44"/>
    </row>
    <row r="49" spans="1:5" ht="64.5" thickBot="1" x14ac:dyDescent="0.3">
      <c r="A49" s="20" t="s">
        <v>121</v>
      </c>
      <c r="B49" s="8" t="s">
        <v>50</v>
      </c>
      <c r="C49" s="9" t="s">
        <v>23</v>
      </c>
      <c r="D49" s="55"/>
      <c r="E49" s="44"/>
    </row>
    <row r="50" spans="1:5" ht="26.25" thickBot="1" x14ac:dyDescent="0.3">
      <c r="A50" s="20" t="s">
        <v>122</v>
      </c>
      <c r="B50" s="8" t="s">
        <v>51</v>
      </c>
      <c r="C50" s="9" t="s">
        <v>14</v>
      </c>
      <c r="D50" s="55"/>
      <c r="E50" s="44"/>
    </row>
    <row r="51" spans="1:5" ht="26.25" thickBot="1" x14ac:dyDescent="0.3">
      <c r="A51" s="20" t="s">
        <v>123</v>
      </c>
      <c r="B51" s="8" t="s">
        <v>52</v>
      </c>
      <c r="C51" s="9" t="s">
        <v>14</v>
      </c>
      <c r="D51" s="55"/>
      <c r="E51" s="44"/>
    </row>
    <row r="52" spans="1:5" ht="26.25" thickBot="1" x14ac:dyDescent="0.3">
      <c r="A52" s="20" t="s">
        <v>124</v>
      </c>
      <c r="B52" s="8" t="s">
        <v>53</v>
      </c>
      <c r="C52" s="9" t="s">
        <v>36</v>
      </c>
      <c r="D52" s="55"/>
      <c r="E52" s="44"/>
    </row>
    <row r="53" spans="1:5" ht="26.25" thickBot="1" x14ac:dyDescent="0.3">
      <c r="A53" s="20" t="s">
        <v>125</v>
      </c>
      <c r="B53" s="8" t="s">
        <v>54</v>
      </c>
      <c r="C53" s="9" t="s">
        <v>14</v>
      </c>
      <c r="D53" s="55"/>
      <c r="E53" s="44"/>
    </row>
    <row r="54" spans="1:5" ht="26.25" thickBot="1" x14ac:dyDescent="0.3">
      <c r="A54" s="20" t="s">
        <v>126</v>
      </c>
      <c r="B54" s="8" t="s">
        <v>55</v>
      </c>
      <c r="C54" s="9" t="s">
        <v>14</v>
      </c>
      <c r="D54" s="55"/>
      <c r="E54" s="44"/>
    </row>
    <row r="55" spans="1:5" ht="26.25" thickBot="1" x14ac:dyDescent="0.3">
      <c r="A55" s="20" t="s">
        <v>127</v>
      </c>
      <c r="B55" s="8" t="s">
        <v>56</v>
      </c>
      <c r="C55" s="9" t="s">
        <v>14</v>
      </c>
      <c r="D55" s="56"/>
      <c r="E55" s="45"/>
    </row>
    <row r="56" spans="1:5" ht="16.5" thickBot="1" x14ac:dyDescent="0.3">
      <c r="A56" s="22"/>
      <c r="B56" s="37" t="s">
        <v>57</v>
      </c>
      <c r="C56" s="38"/>
      <c r="D56" s="38"/>
      <c r="E56" s="39"/>
    </row>
    <row r="57" spans="1:5" ht="77.25" thickBot="1" x14ac:dyDescent="0.3">
      <c r="A57" s="20" t="s">
        <v>128</v>
      </c>
      <c r="B57" s="8" t="s">
        <v>58</v>
      </c>
      <c r="C57" s="9" t="s">
        <v>59</v>
      </c>
      <c r="D57" s="54">
        <f>E57*514.5*12</f>
        <v>7161.8399999999992</v>
      </c>
      <c r="E57" s="43">
        <v>1.1599999999999999</v>
      </c>
    </row>
    <row r="58" spans="1:5" ht="39" thickBot="1" x14ac:dyDescent="0.3">
      <c r="A58" s="20" t="s">
        <v>129</v>
      </c>
      <c r="B58" s="8" t="s">
        <v>60</v>
      </c>
      <c r="C58" s="9" t="s">
        <v>61</v>
      </c>
      <c r="D58" s="56"/>
      <c r="E58" s="45"/>
    </row>
    <row r="59" spans="1:5" ht="15.75" thickBot="1" x14ac:dyDescent="0.3">
      <c r="A59" s="37" t="s">
        <v>62</v>
      </c>
      <c r="B59" s="38"/>
      <c r="C59" s="38"/>
      <c r="D59" s="38"/>
      <c r="E59" s="39"/>
    </row>
    <row r="60" spans="1:5" ht="39" thickBot="1" x14ac:dyDescent="0.3">
      <c r="A60" s="20" t="s">
        <v>130</v>
      </c>
      <c r="B60" s="8" t="s">
        <v>63</v>
      </c>
      <c r="C60" s="9" t="s">
        <v>64</v>
      </c>
      <c r="D60" s="40">
        <f>E60*514.5*12</f>
        <v>10989.720000000001</v>
      </c>
      <c r="E60" s="43">
        <v>1.78</v>
      </c>
    </row>
    <row r="61" spans="1:5" ht="26.25" thickBot="1" x14ac:dyDescent="0.3">
      <c r="A61" s="20" t="s">
        <v>131</v>
      </c>
      <c r="B61" s="8" t="s">
        <v>65</v>
      </c>
      <c r="C61" s="9" t="s">
        <v>66</v>
      </c>
      <c r="D61" s="41"/>
      <c r="E61" s="44"/>
    </row>
    <row r="62" spans="1:5" ht="77.25" thickBot="1" x14ac:dyDescent="0.3">
      <c r="A62" s="20" t="s">
        <v>132</v>
      </c>
      <c r="B62" s="8" t="s">
        <v>67</v>
      </c>
      <c r="C62" s="9" t="s">
        <v>36</v>
      </c>
      <c r="D62" s="41"/>
      <c r="E62" s="44"/>
    </row>
    <row r="63" spans="1:5" ht="39" thickBot="1" x14ac:dyDescent="0.3">
      <c r="A63" s="20" t="s">
        <v>133</v>
      </c>
      <c r="B63" s="8" t="s">
        <v>68</v>
      </c>
      <c r="C63" s="9" t="s">
        <v>66</v>
      </c>
      <c r="D63" s="41"/>
      <c r="E63" s="44"/>
    </row>
    <row r="64" spans="1:5" ht="15.75" thickBot="1" x14ac:dyDescent="0.3">
      <c r="A64" s="20" t="s">
        <v>134</v>
      </c>
      <c r="B64" s="8" t="s">
        <v>69</v>
      </c>
      <c r="C64" s="9" t="s">
        <v>70</v>
      </c>
      <c r="D64" s="42"/>
      <c r="E64" s="45"/>
    </row>
    <row r="65" spans="1:11" ht="25.5" customHeight="1" thickBot="1" x14ac:dyDescent="0.3">
      <c r="A65" s="37" t="s">
        <v>71</v>
      </c>
      <c r="B65" s="38"/>
      <c r="C65" s="38"/>
      <c r="D65" s="38"/>
      <c r="E65" s="39"/>
    </row>
    <row r="66" spans="1:11" ht="16.5" thickBot="1" x14ac:dyDescent="0.3">
      <c r="A66" s="20" t="s">
        <v>135</v>
      </c>
      <c r="B66" s="11" t="s">
        <v>72</v>
      </c>
      <c r="C66" s="12"/>
      <c r="D66" s="40">
        <f>E66*514.5*12</f>
        <v>8581.86</v>
      </c>
      <c r="E66" s="43">
        <v>1.39</v>
      </c>
    </row>
    <row r="67" spans="1:11" ht="77.25" thickBot="1" x14ac:dyDescent="0.3">
      <c r="A67" s="20" t="s">
        <v>136</v>
      </c>
      <c r="B67" s="8" t="s">
        <v>73</v>
      </c>
      <c r="C67" s="9" t="s">
        <v>14</v>
      </c>
      <c r="D67" s="41"/>
      <c r="E67" s="44"/>
    </row>
    <row r="68" spans="1:11" ht="39" thickBot="1" x14ac:dyDescent="0.3">
      <c r="A68" s="20" t="s">
        <v>137</v>
      </c>
      <c r="B68" s="8" t="s">
        <v>74</v>
      </c>
      <c r="C68" s="9" t="s">
        <v>66</v>
      </c>
      <c r="D68" s="41"/>
      <c r="E68" s="44"/>
    </row>
    <row r="69" spans="1:11" ht="16.5" thickBot="1" x14ac:dyDescent="0.3">
      <c r="A69" s="20" t="s">
        <v>138</v>
      </c>
      <c r="B69" s="11" t="s">
        <v>75</v>
      </c>
      <c r="C69" s="12"/>
      <c r="D69" s="41"/>
      <c r="E69" s="44"/>
    </row>
    <row r="70" spans="1:11" ht="39" thickBot="1" x14ac:dyDescent="0.3">
      <c r="A70" s="20" t="s">
        <v>139</v>
      </c>
      <c r="B70" s="8" t="s">
        <v>74</v>
      </c>
      <c r="C70" s="9" t="s">
        <v>64</v>
      </c>
      <c r="D70" s="42"/>
      <c r="E70" s="45"/>
    </row>
    <row r="71" spans="1:11" ht="15.75" thickBot="1" x14ac:dyDescent="0.3">
      <c r="A71" s="46" t="s">
        <v>76</v>
      </c>
      <c r="B71" s="47"/>
      <c r="C71" s="47"/>
      <c r="D71" s="47"/>
      <c r="E71" s="48"/>
    </row>
    <row r="72" spans="1:11" ht="39" thickBot="1" x14ac:dyDescent="0.3">
      <c r="A72" s="23" t="s">
        <v>140</v>
      </c>
      <c r="B72" s="13" t="s">
        <v>77</v>
      </c>
      <c r="C72" s="49" t="s">
        <v>78</v>
      </c>
      <c r="D72" s="49">
        <f>E72*514.5*12</f>
        <v>11236.68</v>
      </c>
      <c r="E72" s="51">
        <v>1.82</v>
      </c>
    </row>
    <row r="73" spans="1:11" ht="39" thickBot="1" x14ac:dyDescent="0.3">
      <c r="A73" s="24" t="s">
        <v>141</v>
      </c>
      <c r="B73" s="14" t="s">
        <v>79</v>
      </c>
      <c r="C73" s="50"/>
      <c r="D73" s="50"/>
      <c r="E73" s="52"/>
    </row>
    <row r="74" spans="1:11" ht="15.75" thickBot="1" x14ac:dyDescent="0.3">
      <c r="A74" s="53" t="s">
        <v>80</v>
      </c>
      <c r="B74" s="35"/>
      <c r="C74" s="35"/>
      <c r="D74" s="35"/>
      <c r="E74" s="36"/>
    </row>
    <row r="75" spans="1:11" ht="39" thickBot="1" x14ac:dyDescent="0.3">
      <c r="A75" s="24" t="s">
        <v>142</v>
      </c>
      <c r="B75" s="14" t="s">
        <v>81</v>
      </c>
      <c r="C75" s="14" t="s">
        <v>14</v>
      </c>
      <c r="D75" s="15">
        <f>E75*514.5*12</f>
        <v>802.62000000000012</v>
      </c>
      <c r="E75" s="30">
        <v>0.13</v>
      </c>
    </row>
    <row r="76" spans="1:11" ht="15.75" thickBot="1" x14ac:dyDescent="0.3">
      <c r="A76" s="34" t="s">
        <v>82</v>
      </c>
      <c r="B76" s="35"/>
      <c r="C76" s="35"/>
      <c r="D76" s="35"/>
      <c r="E76" s="36"/>
    </row>
    <row r="77" spans="1:11" ht="26.25" thickBot="1" x14ac:dyDescent="0.3">
      <c r="A77" s="23" t="s">
        <v>143</v>
      </c>
      <c r="B77" s="13" t="s">
        <v>83</v>
      </c>
      <c r="C77" s="16">
        <v>12</v>
      </c>
      <c r="D77" s="17">
        <f>E77*514.5*12</f>
        <v>37352.699999999997</v>
      </c>
      <c r="E77" s="31">
        <v>6.05</v>
      </c>
    </row>
    <row r="78" spans="1:11" ht="16.5" thickBot="1" x14ac:dyDescent="0.3">
      <c r="A78" s="22"/>
      <c r="B78" s="11" t="s">
        <v>84</v>
      </c>
      <c r="C78" s="18"/>
      <c r="D78" s="25">
        <f>D16+D22+D28+D36+D42+D47+D57+D60+D66+D72+D75+D77</f>
        <v>217201.32</v>
      </c>
      <c r="E78" s="25">
        <f>E16+E22+E28+E36+E42+E47+E57+E60+E66+E72+E75+E77</f>
        <v>35.18</v>
      </c>
    </row>
    <row r="79" spans="1:11" ht="15.75" x14ac:dyDescent="0.25">
      <c r="K79" s="19"/>
    </row>
  </sheetData>
  <mergeCells count="42">
    <mergeCell ref="A74:E74"/>
    <mergeCell ref="A76:E76"/>
    <mergeCell ref="A65:E65"/>
    <mergeCell ref="D66:D70"/>
    <mergeCell ref="E66:E70"/>
    <mergeCell ref="A71:E71"/>
    <mergeCell ref="C72:C73"/>
    <mergeCell ref="D72:D73"/>
    <mergeCell ref="E72:E73"/>
    <mergeCell ref="B56:E56"/>
    <mergeCell ref="D57:D58"/>
    <mergeCell ref="E57:E58"/>
    <mergeCell ref="A59:E59"/>
    <mergeCell ref="D60:D64"/>
    <mergeCell ref="E60:E64"/>
    <mergeCell ref="B41:E41"/>
    <mergeCell ref="D42:D45"/>
    <mergeCell ref="E42:E45"/>
    <mergeCell ref="B46:E46"/>
    <mergeCell ref="D47:D55"/>
    <mergeCell ref="E47:E55"/>
    <mergeCell ref="B27:E27"/>
    <mergeCell ref="D28:D34"/>
    <mergeCell ref="E28:E34"/>
    <mergeCell ref="B35:E35"/>
    <mergeCell ref="D36:D40"/>
    <mergeCell ref="E36:E40"/>
    <mergeCell ref="D22:D26"/>
    <mergeCell ref="E22:E26"/>
    <mergeCell ref="A2:E2"/>
    <mergeCell ref="D3:E3"/>
    <mergeCell ref="D4:E4"/>
    <mergeCell ref="A6:E6"/>
    <mergeCell ref="A7:E7"/>
    <mergeCell ref="A9:A13"/>
    <mergeCell ref="B9:B13"/>
    <mergeCell ref="C9:C13"/>
    <mergeCell ref="B14:E14"/>
    <mergeCell ref="B15:E15"/>
    <mergeCell ref="D16:D20"/>
    <mergeCell ref="E16:E20"/>
    <mergeCell ref="B21:E21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9"/>
  <sheetViews>
    <sheetView topLeftCell="A62" workbookViewId="0">
      <selection activeCell="E79" sqref="E79"/>
    </sheetView>
  </sheetViews>
  <sheetFormatPr defaultRowHeight="15" x14ac:dyDescent="0.25"/>
  <cols>
    <col min="1" max="1" width="17.28515625" style="21" customWidth="1"/>
    <col min="2" max="2" width="19.5703125" customWidth="1"/>
    <col min="3" max="3" width="17.28515625" customWidth="1"/>
    <col min="4" max="4" width="18.42578125" customWidth="1"/>
    <col min="5" max="5" width="20.42578125" style="26" customWidth="1"/>
  </cols>
  <sheetData>
    <row r="2" spans="1:11" x14ac:dyDescent="0.25">
      <c r="A2" s="32" t="s">
        <v>0</v>
      </c>
      <c r="B2" s="32"/>
      <c r="C2" s="32"/>
      <c r="D2" s="32"/>
      <c r="E2" s="32"/>
      <c r="K2" s="1"/>
    </row>
    <row r="3" spans="1:11" x14ac:dyDescent="0.25">
      <c r="D3" s="32" t="s">
        <v>85</v>
      </c>
      <c r="E3" s="32"/>
    </row>
    <row r="4" spans="1:11" x14ac:dyDescent="0.25">
      <c r="D4" s="32" t="s">
        <v>167</v>
      </c>
      <c r="E4" s="32"/>
      <c r="K4" s="2" t="s">
        <v>86</v>
      </c>
    </row>
    <row r="5" spans="1:11" x14ac:dyDescent="0.25">
      <c r="K5" s="2"/>
    </row>
    <row r="6" spans="1:11" x14ac:dyDescent="0.25">
      <c r="A6" s="33" t="s">
        <v>87</v>
      </c>
      <c r="B6" s="33"/>
      <c r="C6" s="33"/>
      <c r="D6" s="33"/>
      <c r="E6" s="33"/>
    </row>
    <row r="7" spans="1:11" x14ac:dyDescent="0.25">
      <c r="A7" s="33" t="s">
        <v>166</v>
      </c>
      <c r="B7" s="33"/>
      <c r="C7" s="33"/>
      <c r="D7" s="33"/>
      <c r="E7" s="33"/>
      <c r="K7" s="3"/>
    </row>
    <row r="8" spans="1:11" ht="16.5" thickBot="1" x14ac:dyDescent="0.3">
      <c r="K8" s="4"/>
    </row>
    <row r="9" spans="1:11" x14ac:dyDescent="0.25">
      <c r="A9" s="60" t="s">
        <v>2</v>
      </c>
      <c r="B9" s="54" t="s">
        <v>3</v>
      </c>
      <c r="C9" s="54" t="s">
        <v>4</v>
      </c>
      <c r="D9" s="5"/>
      <c r="E9" s="27"/>
    </row>
    <row r="10" spans="1:11" x14ac:dyDescent="0.25">
      <c r="A10" s="61"/>
      <c r="B10" s="55"/>
      <c r="C10" s="55"/>
      <c r="D10" s="6"/>
      <c r="E10" s="28"/>
    </row>
    <row r="11" spans="1:11" ht="28.5" x14ac:dyDescent="0.25">
      <c r="A11" s="61"/>
      <c r="B11" s="55"/>
      <c r="C11" s="55"/>
      <c r="D11" s="6" t="s">
        <v>5</v>
      </c>
      <c r="E11" s="28" t="s">
        <v>7</v>
      </c>
    </row>
    <row r="12" spans="1:11" x14ac:dyDescent="0.25">
      <c r="A12" s="61"/>
      <c r="B12" s="55"/>
      <c r="C12" s="55"/>
      <c r="D12" s="6" t="s">
        <v>6</v>
      </c>
      <c r="E12" s="28" t="s">
        <v>8</v>
      </c>
    </row>
    <row r="13" spans="1:11" ht="16.5" thickBot="1" x14ac:dyDescent="0.3">
      <c r="A13" s="62"/>
      <c r="B13" s="56"/>
      <c r="C13" s="56"/>
      <c r="D13" s="7"/>
      <c r="E13" s="29"/>
    </row>
    <row r="14" spans="1:11" ht="25.5" customHeight="1" thickBot="1" x14ac:dyDescent="0.3">
      <c r="A14" s="22"/>
      <c r="B14" s="37" t="s">
        <v>9</v>
      </c>
      <c r="C14" s="38"/>
      <c r="D14" s="38"/>
      <c r="E14" s="39"/>
    </row>
    <row r="15" spans="1:11" ht="15.75" thickBot="1" x14ac:dyDescent="0.3">
      <c r="A15" s="20" t="s">
        <v>89</v>
      </c>
      <c r="B15" s="57" t="s">
        <v>10</v>
      </c>
      <c r="C15" s="58"/>
      <c r="D15" s="58"/>
      <c r="E15" s="59"/>
    </row>
    <row r="16" spans="1:11" ht="102.75" thickBot="1" x14ac:dyDescent="0.3">
      <c r="A16" s="20" t="s">
        <v>91</v>
      </c>
      <c r="B16" s="8" t="s">
        <v>11</v>
      </c>
      <c r="C16" s="9" t="s">
        <v>12</v>
      </c>
      <c r="D16" s="40">
        <f>E16*520.2*12</f>
        <v>7927.8480000000018</v>
      </c>
      <c r="E16" s="43">
        <v>1.27</v>
      </c>
    </row>
    <row r="17" spans="1:5" ht="64.5" thickBot="1" x14ac:dyDescent="0.3">
      <c r="A17" s="20" t="s">
        <v>92</v>
      </c>
      <c r="B17" s="8" t="s">
        <v>13</v>
      </c>
      <c r="C17" s="9" t="s">
        <v>14</v>
      </c>
      <c r="D17" s="41"/>
      <c r="E17" s="44"/>
    </row>
    <row r="18" spans="1:5" ht="39" thickBot="1" x14ac:dyDescent="0.3">
      <c r="A18" s="20" t="s">
        <v>93</v>
      </c>
      <c r="B18" s="8" t="s">
        <v>15</v>
      </c>
      <c r="C18" s="9" t="s">
        <v>14</v>
      </c>
      <c r="D18" s="41"/>
      <c r="E18" s="44"/>
    </row>
    <row r="19" spans="1:5" ht="39" thickBot="1" x14ac:dyDescent="0.3">
      <c r="A19" s="20" t="s">
        <v>94</v>
      </c>
      <c r="B19" s="8" t="s">
        <v>16</v>
      </c>
      <c r="C19" s="9" t="s">
        <v>14</v>
      </c>
      <c r="D19" s="41"/>
      <c r="E19" s="44"/>
    </row>
    <row r="20" spans="1:5" ht="26.25" thickBot="1" x14ac:dyDescent="0.3">
      <c r="A20" s="20" t="s">
        <v>95</v>
      </c>
      <c r="B20" s="8" t="s">
        <v>17</v>
      </c>
      <c r="C20" s="9" t="s">
        <v>14</v>
      </c>
      <c r="D20" s="42"/>
      <c r="E20" s="45"/>
    </row>
    <row r="21" spans="1:5" ht="15.75" thickBot="1" x14ac:dyDescent="0.3">
      <c r="A21" s="20" t="s">
        <v>18</v>
      </c>
      <c r="B21" s="57" t="s">
        <v>19</v>
      </c>
      <c r="C21" s="58"/>
      <c r="D21" s="58"/>
      <c r="E21" s="59"/>
    </row>
    <row r="22" spans="1:5" ht="51.75" thickBot="1" x14ac:dyDescent="0.3">
      <c r="A22" s="20" t="s">
        <v>96</v>
      </c>
      <c r="B22" s="8" t="s">
        <v>20</v>
      </c>
      <c r="C22" s="9" t="s">
        <v>14</v>
      </c>
      <c r="D22" s="40">
        <f>E22*520.2*12</f>
        <v>19476.288</v>
      </c>
      <c r="E22" s="43">
        <v>3.12</v>
      </c>
    </row>
    <row r="23" spans="1:5" ht="51.75" thickBot="1" x14ac:dyDescent="0.3">
      <c r="A23" s="20" t="s">
        <v>97</v>
      </c>
      <c r="B23" s="8" t="s">
        <v>21</v>
      </c>
      <c r="C23" s="9" t="s">
        <v>14</v>
      </c>
      <c r="D23" s="41"/>
      <c r="E23" s="44"/>
    </row>
    <row r="24" spans="1:5" ht="26.25" thickBot="1" x14ac:dyDescent="0.3">
      <c r="A24" s="20" t="s">
        <v>98</v>
      </c>
      <c r="B24" s="8" t="s">
        <v>22</v>
      </c>
      <c r="C24" s="9" t="s">
        <v>23</v>
      </c>
      <c r="D24" s="41"/>
      <c r="E24" s="44"/>
    </row>
    <row r="25" spans="1:5" ht="26.25" thickBot="1" x14ac:dyDescent="0.3">
      <c r="A25" s="20" t="s">
        <v>99</v>
      </c>
      <c r="B25" s="8" t="s">
        <v>24</v>
      </c>
      <c r="C25" s="9" t="s">
        <v>23</v>
      </c>
      <c r="D25" s="41"/>
      <c r="E25" s="44"/>
    </row>
    <row r="26" spans="1:5" ht="26.25" thickBot="1" x14ac:dyDescent="0.3">
      <c r="A26" s="20" t="s">
        <v>100</v>
      </c>
      <c r="B26" s="8" t="s">
        <v>25</v>
      </c>
      <c r="C26" s="9" t="s">
        <v>14</v>
      </c>
      <c r="D26" s="42"/>
      <c r="E26" s="45"/>
    </row>
    <row r="27" spans="1:5" ht="15.75" thickBot="1" x14ac:dyDescent="0.3">
      <c r="A27" s="20" t="s">
        <v>90</v>
      </c>
      <c r="B27" s="57" t="s">
        <v>26</v>
      </c>
      <c r="C27" s="58"/>
      <c r="D27" s="58"/>
      <c r="E27" s="59"/>
    </row>
    <row r="28" spans="1:5" ht="51.75" thickBot="1" x14ac:dyDescent="0.3">
      <c r="A28" s="20" t="s">
        <v>101</v>
      </c>
      <c r="B28" s="8" t="s">
        <v>27</v>
      </c>
      <c r="C28" s="9" t="s">
        <v>14</v>
      </c>
      <c r="D28" s="54">
        <f>E28*520.2*12</f>
        <v>22285.368000000002</v>
      </c>
      <c r="E28" s="43">
        <v>3.57</v>
      </c>
    </row>
    <row r="29" spans="1:5" ht="51.75" thickBot="1" x14ac:dyDescent="0.3">
      <c r="A29" s="20" t="s">
        <v>102</v>
      </c>
      <c r="B29" s="8" t="s">
        <v>28</v>
      </c>
      <c r="C29" s="9" t="s">
        <v>14</v>
      </c>
      <c r="D29" s="55"/>
      <c r="E29" s="44"/>
    </row>
    <row r="30" spans="1:5" ht="39" thickBot="1" x14ac:dyDescent="0.3">
      <c r="A30" s="20" t="s">
        <v>103</v>
      </c>
      <c r="B30" s="8" t="s">
        <v>29</v>
      </c>
      <c r="C30" s="9" t="s">
        <v>23</v>
      </c>
      <c r="D30" s="55"/>
      <c r="E30" s="44"/>
    </row>
    <row r="31" spans="1:5" ht="26.25" thickBot="1" x14ac:dyDescent="0.3">
      <c r="A31" s="20" t="s">
        <v>104</v>
      </c>
      <c r="B31" s="8" t="s">
        <v>30</v>
      </c>
      <c r="C31" s="9" t="s">
        <v>23</v>
      </c>
      <c r="D31" s="55"/>
      <c r="E31" s="44"/>
    </row>
    <row r="32" spans="1:5" ht="26.25" thickBot="1" x14ac:dyDescent="0.3">
      <c r="A32" s="20" t="s">
        <v>105</v>
      </c>
      <c r="B32" s="8" t="s">
        <v>31</v>
      </c>
      <c r="C32" s="9" t="s">
        <v>14</v>
      </c>
      <c r="D32" s="55"/>
      <c r="E32" s="44"/>
    </row>
    <row r="33" spans="1:5" ht="39" thickBot="1" x14ac:dyDescent="0.3">
      <c r="A33" s="20" t="s">
        <v>106</v>
      </c>
      <c r="B33" s="8" t="s">
        <v>32</v>
      </c>
      <c r="C33" s="9" t="s">
        <v>14</v>
      </c>
      <c r="D33" s="55"/>
      <c r="E33" s="44"/>
    </row>
    <row r="34" spans="1:5" ht="26.25" thickBot="1" x14ac:dyDescent="0.3">
      <c r="A34" s="20" t="s">
        <v>107</v>
      </c>
      <c r="B34" s="8" t="s">
        <v>33</v>
      </c>
      <c r="C34" s="9" t="s">
        <v>14</v>
      </c>
      <c r="D34" s="56"/>
      <c r="E34" s="45"/>
    </row>
    <row r="35" spans="1:5" ht="15.75" thickBot="1" x14ac:dyDescent="0.3">
      <c r="A35" s="20" t="s">
        <v>108</v>
      </c>
      <c r="B35" s="57" t="s">
        <v>34</v>
      </c>
      <c r="C35" s="58"/>
      <c r="D35" s="58"/>
      <c r="E35" s="59"/>
    </row>
    <row r="36" spans="1:5" ht="26.25" thickBot="1" x14ac:dyDescent="0.3">
      <c r="A36" s="20" t="s">
        <v>109</v>
      </c>
      <c r="B36" s="8" t="s">
        <v>35</v>
      </c>
      <c r="C36" s="9" t="s">
        <v>36</v>
      </c>
      <c r="D36" s="40">
        <f>E36*520.2*12</f>
        <v>13982.976000000002</v>
      </c>
      <c r="E36" s="43">
        <v>2.2400000000000002</v>
      </c>
    </row>
    <row r="37" spans="1:5" ht="39" thickBot="1" x14ac:dyDescent="0.3">
      <c r="A37" s="20" t="s">
        <v>110</v>
      </c>
      <c r="B37" s="8" t="s">
        <v>37</v>
      </c>
      <c r="C37" s="9" t="s">
        <v>14</v>
      </c>
      <c r="D37" s="41"/>
      <c r="E37" s="44"/>
    </row>
    <row r="38" spans="1:5" ht="51.75" thickBot="1" x14ac:dyDescent="0.3">
      <c r="A38" s="20" t="s">
        <v>111</v>
      </c>
      <c r="B38" s="8" t="s">
        <v>38</v>
      </c>
      <c r="C38" s="9" t="s">
        <v>14</v>
      </c>
      <c r="D38" s="41"/>
      <c r="E38" s="44"/>
    </row>
    <row r="39" spans="1:5" ht="39" thickBot="1" x14ac:dyDescent="0.3">
      <c r="A39" s="20" t="s">
        <v>112</v>
      </c>
      <c r="B39" s="8" t="s">
        <v>39</v>
      </c>
      <c r="C39" s="9" t="s">
        <v>14</v>
      </c>
      <c r="D39" s="41"/>
      <c r="E39" s="44"/>
    </row>
    <row r="40" spans="1:5" ht="39" thickBot="1" x14ac:dyDescent="0.3">
      <c r="A40" s="20" t="s">
        <v>113</v>
      </c>
      <c r="B40" s="8" t="s">
        <v>40</v>
      </c>
      <c r="C40" s="9" t="s">
        <v>14</v>
      </c>
      <c r="D40" s="42"/>
      <c r="E40" s="45"/>
    </row>
    <row r="41" spans="1:5" ht="15.75" thickBot="1" x14ac:dyDescent="0.3">
      <c r="A41" s="20" t="s">
        <v>114</v>
      </c>
      <c r="B41" s="57" t="s">
        <v>41</v>
      </c>
      <c r="C41" s="58"/>
      <c r="D41" s="58"/>
      <c r="E41" s="59"/>
    </row>
    <row r="42" spans="1:5" ht="26.25" thickBot="1" x14ac:dyDescent="0.3">
      <c r="A42" s="20" t="s">
        <v>115</v>
      </c>
      <c r="B42" s="8" t="s">
        <v>42</v>
      </c>
      <c r="C42" s="9" t="s">
        <v>36</v>
      </c>
      <c r="D42" s="54">
        <f>E42*520.2*12</f>
        <v>45631.944000000003</v>
      </c>
      <c r="E42" s="43">
        <v>7.31</v>
      </c>
    </row>
    <row r="43" spans="1:5" ht="26.25" thickBot="1" x14ac:dyDescent="0.3">
      <c r="A43" s="20" t="s">
        <v>116</v>
      </c>
      <c r="B43" s="10" t="s">
        <v>43</v>
      </c>
      <c r="C43" s="10" t="s">
        <v>23</v>
      </c>
      <c r="D43" s="55"/>
      <c r="E43" s="44"/>
    </row>
    <row r="44" spans="1:5" ht="26.25" thickBot="1" x14ac:dyDescent="0.3">
      <c r="A44" s="20" t="s">
        <v>117</v>
      </c>
      <c r="B44" s="9" t="s">
        <v>44</v>
      </c>
      <c r="C44" s="9" t="s">
        <v>23</v>
      </c>
      <c r="D44" s="55"/>
      <c r="E44" s="44"/>
    </row>
    <row r="45" spans="1:5" ht="39" thickBot="1" x14ac:dyDescent="0.3">
      <c r="A45" s="20" t="s">
        <v>118</v>
      </c>
      <c r="B45" s="8" t="s">
        <v>45</v>
      </c>
      <c r="C45" s="9" t="s">
        <v>14</v>
      </c>
      <c r="D45" s="56"/>
      <c r="E45" s="45"/>
    </row>
    <row r="46" spans="1:5" ht="25.5" customHeight="1" thickBot="1" x14ac:dyDescent="0.3">
      <c r="A46" s="22"/>
      <c r="B46" s="37" t="s">
        <v>46</v>
      </c>
      <c r="C46" s="38"/>
      <c r="D46" s="38"/>
      <c r="E46" s="39"/>
    </row>
    <row r="47" spans="1:5" ht="39" thickBot="1" x14ac:dyDescent="0.3">
      <c r="A47" s="20" t="s">
        <v>119</v>
      </c>
      <c r="B47" s="8" t="s">
        <v>47</v>
      </c>
      <c r="C47" s="9" t="s">
        <v>48</v>
      </c>
      <c r="D47" s="54">
        <f>E47*520.2*12</f>
        <v>33334.416000000005</v>
      </c>
      <c r="E47" s="43">
        <v>5.34</v>
      </c>
    </row>
    <row r="48" spans="1:5" ht="29.25" thickBot="1" x14ac:dyDescent="0.3">
      <c r="A48" s="20" t="s">
        <v>120</v>
      </c>
      <c r="B48" s="8" t="s">
        <v>49</v>
      </c>
      <c r="C48" s="9" t="s">
        <v>14</v>
      </c>
      <c r="D48" s="55"/>
      <c r="E48" s="44"/>
    </row>
    <row r="49" spans="1:5" ht="64.5" thickBot="1" x14ac:dyDescent="0.3">
      <c r="A49" s="20" t="s">
        <v>121</v>
      </c>
      <c r="B49" s="8" t="s">
        <v>50</v>
      </c>
      <c r="C49" s="9" t="s">
        <v>23</v>
      </c>
      <c r="D49" s="55"/>
      <c r="E49" s="44"/>
    </row>
    <row r="50" spans="1:5" ht="26.25" thickBot="1" x14ac:dyDescent="0.3">
      <c r="A50" s="20" t="s">
        <v>122</v>
      </c>
      <c r="B50" s="8" t="s">
        <v>51</v>
      </c>
      <c r="C50" s="9" t="s">
        <v>14</v>
      </c>
      <c r="D50" s="55"/>
      <c r="E50" s="44"/>
    </row>
    <row r="51" spans="1:5" ht="26.25" thickBot="1" x14ac:dyDescent="0.3">
      <c r="A51" s="20" t="s">
        <v>123</v>
      </c>
      <c r="B51" s="8" t="s">
        <v>52</v>
      </c>
      <c r="C51" s="9" t="s">
        <v>14</v>
      </c>
      <c r="D51" s="55"/>
      <c r="E51" s="44"/>
    </row>
    <row r="52" spans="1:5" ht="26.25" thickBot="1" x14ac:dyDescent="0.3">
      <c r="A52" s="20" t="s">
        <v>124</v>
      </c>
      <c r="B52" s="8" t="s">
        <v>53</v>
      </c>
      <c r="C52" s="9" t="s">
        <v>36</v>
      </c>
      <c r="D52" s="55"/>
      <c r="E52" s="44"/>
    </row>
    <row r="53" spans="1:5" ht="26.25" thickBot="1" x14ac:dyDescent="0.3">
      <c r="A53" s="20" t="s">
        <v>125</v>
      </c>
      <c r="B53" s="8" t="s">
        <v>54</v>
      </c>
      <c r="C53" s="9" t="s">
        <v>14</v>
      </c>
      <c r="D53" s="55"/>
      <c r="E53" s="44"/>
    </row>
    <row r="54" spans="1:5" ht="26.25" thickBot="1" x14ac:dyDescent="0.3">
      <c r="A54" s="20" t="s">
        <v>126</v>
      </c>
      <c r="B54" s="8" t="s">
        <v>55</v>
      </c>
      <c r="C54" s="9" t="s">
        <v>14</v>
      </c>
      <c r="D54" s="55"/>
      <c r="E54" s="44"/>
    </row>
    <row r="55" spans="1:5" ht="26.25" thickBot="1" x14ac:dyDescent="0.3">
      <c r="A55" s="20" t="s">
        <v>127</v>
      </c>
      <c r="B55" s="8" t="s">
        <v>56</v>
      </c>
      <c r="C55" s="9" t="s">
        <v>14</v>
      </c>
      <c r="D55" s="56"/>
      <c r="E55" s="45"/>
    </row>
    <row r="56" spans="1:5" ht="16.5" thickBot="1" x14ac:dyDescent="0.3">
      <c r="A56" s="22"/>
      <c r="B56" s="37" t="s">
        <v>57</v>
      </c>
      <c r="C56" s="38"/>
      <c r="D56" s="38"/>
      <c r="E56" s="39"/>
    </row>
    <row r="57" spans="1:5" ht="77.25" thickBot="1" x14ac:dyDescent="0.3">
      <c r="A57" s="20" t="s">
        <v>128</v>
      </c>
      <c r="B57" s="8" t="s">
        <v>58</v>
      </c>
      <c r="C57" s="9" t="s">
        <v>59</v>
      </c>
      <c r="D57" s="54">
        <f>E57*520.2*12</f>
        <v>7241.1840000000002</v>
      </c>
      <c r="E57" s="43">
        <v>1.1599999999999999</v>
      </c>
    </row>
    <row r="58" spans="1:5" ht="39" thickBot="1" x14ac:dyDescent="0.3">
      <c r="A58" s="20" t="s">
        <v>129</v>
      </c>
      <c r="B58" s="8" t="s">
        <v>60</v>
      </c>
      <c r="C58" s="9" t="s">
        <v>61</v>
      </c>
      <c r="D58" s="56"/>
      <c r="E58" s="45"/>
    </row>
    <row r="59" spans="1:5" ht="15.75" thickBot="1" x14ac:dyDescent="0.3">
      <c r="A59" s="37" t="s">
        <v>62</v>
      </c>
      <c r="B59" s="38"/>
      <c r="C59" s="38"/>
      <c r="D59" s="38"/>
      <c r="E59" s="39"/>
    </row>
    <row r="60" spans="1:5" ht="39" thickBot="1" x14ac:dyDescent="0.3">
      <c r="A60" s="20" t="s">
        <v>130</v>
      </c>
      <c r="B60" s="8" t="s">
        <v>63</v>
      </c>
      <c r="C60" s="9" t="s">
        <v>64</v>
      </c>
      <c r="D60" s="40">
        <f>E60*520.2*12</f>
        <v>11111.472000000002</v>
      </c>
      <c r="E60" s="43">
        <v>1.78</v>
      </c>
    </row>
    <row r="61" spans="1:5" ht="26.25" thickBot="1" x14ac:dyDescent="0.3">
      <c r="A61" s="20" t="s">
        <v>131</v>
      </c>
      <c r="B61" s="8" t="s">
        <v>65</v>
      </c>
      <c r="C61" s="9" t="s">
        <v>66</v>
      </c>
      <c r="D61" s="41"/>
      <c r="E61" s="44"/>
    </row>
    <row r="62" spans="1:5" ht="77.25" thickBot="1" x14ac:dyDescent="0.3">
      <c r="A62" s="20" t="s">
        <v>132</v>
      </c>
      <c r="B62" s="8" t="s">
        <v>67</v>
      </c>
      <c r="C62" s="9" t="s">
        <v>36</v>
      </c>
      <c r="D62" s="41"/>
      <c r="E62" s="44"/>
    </row>
    <row r="63" spans="1:5" ht="39" thickBot="1" x14ac:dyDescent="0.3">
      <c r="A63" s="20" t="s">
        <v>133</v>
      </c>
      <c r="B63" s="8" t="s">
        <v>68</v>
      </c>
      <c r="C63" s="9" t="s">
        <v>66</v>
      </c>
      <c r="D63" s="41"/>
      <c r="E63" s="44"/>
    </row>
    <row r="64" spans="1:5" ht="15.75" thickBot="1" x14ac:dyDescent="0.3">
      <c r="A64" s="20" t="s">
        <v>134</v>
      </c>
      <c r="B64" s="8" t="s">
        <v>69</v>
      </c>
      <c r="C64" s="9" t="s">
        <v>70</v>
      </c>
      <c r="D64" s="42"/>
      <c r="E64" s="45"/>
    </row>
    <row r="65" spans="1:11" ht="25.5" customHeight="1" thickBot="1" x14ac:dyDescent="0.3">
      <c r="A65" s="37" t="s">
        <v>71</v>
      </c>
      <c r="B65" s="38"/>
      <c r="C65" s="38"/>
      <c r="D65" s="38"/>
      <c r="E65" s="39"/>
    </row>
    <row r="66" spans="1:11" ht="16.5" thickBot="1" x14ac:dyDescent="0.3">
      <c r="A66" s="20" t="s">
        <v>135</v>
      </c>
      <c r="B66" s="11" t="s">
        <v>72</v>
      </c>
      <c r="C66" s="12"/>
      <c r="D66" s="40">
        <f>E66*520.2*12</f>
        <v>8676.9359999999997</v>
      </c>
      <c r="E66" s="43">
        <v>1.39</v>
      </c>
    </row>
    <row r="67" spans="1:11" ht="77.25" thickBot="1" x14ac:dyDescent="0.3">
      <c r="A67" s="20" t="s">
        <v>136</v>
      </c>
      <c r="B67" s="8" t="s">
        <v>73</v>
      </c>
      <c r="C67" s="9" t="s">
        <v>14</v>
      </c>
      <c r="D67" s="41"/>
      <c r="E67" s="44"/>
    </row>
    <row r="68" spans="1:11" ht="39" thickBot="1" x14ac:dyDescent="0.3">
      <c r="A68" s="20" t="s">
        <v>137</v>
      </c>
      <c r="B68" s="8" t="s">
        <v>74</v>
      </c>
      <c r="C68" s="9" t="s">
        <v>66</v>
      </c>
      <c r="D68" s="41"/>
      <c r="E68" s="44"/>
    </row>
    <row r="69" spans="1:11" ht="16.5" thickBot="1" x14ac:dyDescent="0.3">
      <c r="A69" s="20" t="s">
        <v>138</v>
      </c>
      <c r="B69" s="11" t="s">
        <v>75</v>
      </c>
      <c r="C69" s="12"/>
      <c r="D69" s="41"/>
      <c r="E69" s="44"/>
    </row>
    <row r="70" spans="1:11" ht="39" thickBot="1" x14ac:dyDescent="0.3">
      <c r="A70" s="20" t="s">
        <v>139</v>
      </c>
      <c r="B70" s="8" t="s">
        <v>74</v>
      </c>
      <c r="C70" s="9" t="s">
        <v>64</v>
      </c>
      <c r="D70" s="42"/>
      <c r="E70" s="45"/>
    </row>
    <row r="71" spans="1:11" ht="15.75" thickBot="1" x14ac:dyDescent="0.3">
      <c r="A71" s="46" t="s">
        <v>76</v>
      </c>
      <c r="B71" s="47"/>
      <c r="C71" s="47"/>
      <c r="D71" s="47"/>
      <c r="E71" s="48"/>
    </row>
    <row r="72" spans="1:11" ht="39" thickBot="1" x14ac:dyDescent="0.3">
      <c r="A72" s="23" t="s">
        <v>140</v>
      </c>
      <c r="B72" s="13" t="s">
        <v>77</v>
      </c>
      <c r="C72" s="49" t="s">
        <v>78</v>
      </c>
      <c r="D72" s="49">
        <f>E72*520.2*12</f>
        <v>11361.168000000001</v>
      </c>
      <c r="E72" s="51">
        <v>1.82</v>
      </c>
    </row>
    <row r="73" spans="1:11" ht="39" thickBot="1" x14ac:dyDescent="0.3">
      <c r="A73" s="24" t="s">
        <v>141</v>
      </c>
      <c r="B73" s="14" t="s">
        <v>79</v>
      </c>
      <c r="C73" s="50"/>
      <c r="D73" s="50"/>
      <c r="E73" s="52"/>
    </row>
    <row r="74" spans="1:11" ht="15.75" thickBot="1" x14ac:dyDescent="0.3">
      <c r="A74" s="53" t="s">
        <v>80</v>
      </c>
      <c r="B74" s="35"/>
      <c r="C74" s="35"/>
      <c r="D74" s="35"/>
      <c r="E74" s="36"/>
    </row>
    <row r="75" spans="1:11" ht="39" thickBot="1" x14ac:dyDescent="0.3">
      <c r="A75" s="24" t="s">
        <v>142</v>
      </c>
      <c r="B75" s="14" t="s">
        <v>81</v>
      </c>
      <c r="C75" s="14" t="s">
        <v>14</v>
      </c>
      <c r="D75" s="15">
        <f>E75*520.2*12</f>
        <v>811.51200000000006</v>
      </c>
      <c r="E75" s="30">
        <v>0.13</v>
      </c>
    </row>
    <row r="76" spans="1:11" ht="15.75" thickBot="1" x14ac:dyDescent="0.3">
      <c r="A76" s="34" t="s">
        <v>82</v>
      </c>
      <c r="B76" s="35"/>
      <c r="C76" s="35"/>
      <c r="D76" s="35"/>
      <c r="E76" s="36"/>
    </row>
    <row r="77" spans="1:11" ht="26.25" thickBot="1" x14ac:dyDescent="0.3">
      <c r="A77" s="23" t="s">
        <v>143</v>
      </c>
      <c r="B77" s="13" t="s">
        <v>83</v>
      </c>
      <c r="C77" s="16">
        <v>12</v>
      </c>
      <c r="D77" s="17">
        <f>E77*520.2*12</f>
        <v>37766.520000000004</v>
      </c>
      <c r="E77" s="31">
        <v>6.05</v>
      </c>
    </row>
    <row r="78" spans="1:11" ht="16.5" thickBot="1" x14ac:dyDescent="0.3">
      <c r="A78" s="22"/>
      <c r="B78" s="11" t="s">
        <v>84</v>
      </c>
      <c r="C78" s="18"/>
      <c r="D78" s="25">
        <f>D16+D22+D28+D36+D42+D47+D57+D60+D66+D72+D75+D77</f>
        <v>219607.63199999998</v>
      </c>
      <c r="E78" s="25">
        <f>E16+E22+E28+E36+E42+E47+E57+E60+E66+E72+E75+E77</f>
        <v>35.18</v>
      </c>
    </row>
    <row r="79" spans="1:11" ht="15.75" x14ac:dyDescent="0.25">
      <c r="K79" s="19"/>
    </row>
  </sheetData>
  <mergeCells count="42">
    <mergeCell ref="A74:E74"/>
    <mergeCell ref="A76:E76"/>
    <mergeCell ref="A65:E65"/>
    <mergeCell ref="D66:D70"/>
    <mergeCell ref="E66:E70"/>
    <mergeCell ref="A71:E71"/>
    <mergeCell ref="C72:C73"/>
    <mergeCell ref="D72:D73"/>
    <mergeCell ref="E72:E73"/>
    <mergeCell ref="B56:E56"/>
    <mergeCell ref="D57:D58"/>
    <mergeCell ref="E57:E58"/>
    <mergeCell ref="A59:E59"/>
    <mergeCell ref="D60:D64"/>
    <mergeCell ref="E60:E64"/>
    <mergeCell ref="B41:E41"/>
    <mergeCell ref="D42:D45"/>
    <mergeCell ref="E42:E45"/>
    <mergeCell ref="B46:E46"/>
    <mergeCell ref="D47:D55"/>
    <mergeCell ref="E47:E55"/>
    <mergeCell ref="B27:E27"/>
    <mergeCell ref="D28:D34"/>
    <mergeCell ref="E28:E34"/>
    <mergeCell ref="B35:E35"/>
    <mergeCell ref="D36:D40"/>
    <mergeCell ref="E36:E40"/>
    <mergeCell ref="D22:D26"/>
    <mergeCell ref="E22:E26"/>
    <mergeCell ref="A2:E2"/>
    <mergeCell ref="D3:E3"/>
    <mergeCell ref="D4:E4"/>
    <mergeCell ref="A6:E6"/>
    <mergeCell ref="A7:E7"/>
    <mergeCell ref="A9:A13"/>
    <mergeCell ref="B9:B13"/>
    <mergeCell ref="C9:C13"/>
    <mergeCell ref="B14:E14"/>
    <mergeCell ref="B15:E15"/>
    <mergeCell ref="D16:D20"/>
    <mergeCell ref="E16:E20"/>
    <mergeCell ref="B21:E21"/>
  </mergeCell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9"/>
  <sheetViews>
    <sheetView topLeftCell="A62" workbookViewId="0">
      <selection activeCell="E79" sqref="E79"/>
    </sheetView>
  </sheetViews>
  <sheetFormatPr defaultRowHeight="15" x14ac:dyDescent="0.25"/>
  <cols>
    <col min="1" max="1" width="17.28515625" style="21" customWidth="1"/>
    <col min="2" max="2" width="19.5703125" customWidth="1"/>
    <col min="3" max="3" width="17.28515625" customWidth="1"/>
    <col min="4" max="4" width="18.42578125" customWidth="1"/>
    <col min="5" max="5" width="20.42578125" style="26" customWidth="1"/>
  </cols>
  <sheetData>
    <row r="2" spans="1:11" x14ac:dyDescent="0.25">
      <c r="A2" s="32" t="s">
        <v>0</v>
      </c>
      <c r="B2" s="32"/>
      <c r="C2" s="32"/>
      <c r="D2" s="32"/>
      <c r="E2" s="32"/>
      <c r="K2" s="1"/>
    </row>
    <row r="3" spans="1:11" x14ac:dyDescent="0.25">
      <c r="D3" s="32" t="s">
        <v>85</v>
      </c>
      <c r="E3" s="32"/>
    </row>
    <row r="4" spans="1:11" x14ac:dyDescent="0.25">
      <c r="D4" s="32" t="s">
        <v>168</v>
      </c>
      <c r="E4" s="32"/>
      <c r="K4" s="2" t="s">
        <v>86</v>
      </c>
    </row>
    <row r="5" spans="1:11" x14ac:dyDescent="0.25">
      <c r="K5" s="2"/>
    </row>
    <row r="6" spans="1:11" x14ac:dyDescent="0.25">
      <c r="A6" s="33" t="s">
        <v>87</v>
      </c>
      <c r="B6" s="33"/>
      <c r="C6" s="33"/>
      <c r="D6" s="33"/>
      <c r="E6" s="33"/>
    </row>
    <row r="7" spans="1:11" x14ac:dyDescent="0.25">
      <c r="A7" s="33" t="s">
        <v>169</v>
      </c>
      <c r="B7" s="33"/>
      <c r="C7" s="33"/>
      <c r="D7" s="33"/>
      <c r="E7" s="33"/>
      <c r="K7" s="3"/>
    </row>
    <row r="8" spans="1:11" ht="16.5" thickBot="1" x14ac:dyDescent="0.3">
      <c r="K8" s="4"/>
    </row>
    <row r="9" spans="1:11" x14ac:dyDescent="0.25">
      <c r="A9" s="60" t="s">
        <v>2</v>
      </c>
      <c r="B9" s="54" t="s">
        <v>3</v>
      </c>
      <c r="C9" s="54" t="s">
        <v>4</v>
      </c>
      <c r="D9" s="5"/>
      <c r="E9" s="27"/>
    </row>
    <row r="10" spans="1:11" x14ac:dyDescent="0.25">
      <c r="A10" s="61"/>
      <c r="B10" s="55"/>
      <c r="C10" s="55"/>
      <c r="D10" s="6"/>
      <c r="E10" s="28"/>
    </row>
    <row r="11" spans="1:11" ht="28.5" x14ac:dyDescent="0.25">
      <c r="A11" s="61"/>
      <c r="B11" s="55"/>
      <c r="C11" s="55"/>
      <c r="D11" s="6" t="s">
        <v>5</v>
      </c>
      <c r="E11" s="28" t="s">
        <v>7</v>
      </c>
    </row>
    <row r="12" spans="1:11" x14ac:dyDescent="0.25">
      <c r="A12" s="61"/>
      <c r="B12" s="55"/>
      <c r="C12" s="55"/>
      <c r="D12" s="6" t="s">
        <v>6</v>
      </c>
      <c r="E12" s="28" t="s">
        <v>8</v>
      </c>
    </row>
    <row r="13" spans="1:11" ht="16.5" thickBot="1" x14ac:dyDescent="0.3">
      <c r="A13" s="62"/>
      <c r="B13" s="56"/>
      <c r="C13" s="56"/>
      <c r="D13" s="7"/>
      <c r="E13" s="29"/>
    </row>
    <row r="14" spans="1:11" ht="25.5" customHeight="1" thickBot="1" x14ac:dyDescent="0.3">
      <c r="A14" s="22"/>
      <c r="B14" s="37" t="s">
        <v>9</v>
      </c>
      <c r="C14" s="38"/>
      <c r="D14" s="38"/>
      <c r="E14" s="39"/>
    </row>
    <row r="15" spans="1:11" ht="15.75" thickBot="1" x14ac:dyDescent="0.3">
      <c r="A15" s="20" t="s">
        <v>89</v>
      </c>
      <c r="B15" s="57" t="s">
        <v>10</v>
      </c>
      <c r="C15" s="58"/>
      <c r="D15" s="58"/>
      <c r="E15" s="59"/>
    </row>
    <row r="16" spans="1:11" ht="102.75" thickBot="1" x14ac:dyDescent="0.3">
      <c r="A16" s="20" t="s">
        <v>91</v>
      </c>
      <c r="B16" s="8" t="s">
        <v>11</v>
      </c>
      <c r="C16" s="9" t="s">
        <v>12</v>
      </c>
      <c r="D16" s="40">
        <f>E16*508.4*12</f>
        <v>7748.0159999999996</v>
      </c>
      <c r="E16" s="43">
        <v>1.27</v>
      </c>
    </row>
    <row r="17" spans="1:5" ht="64.5" thickBot="1" x14ac:dyDescent="0.3">
      <c r="A17" s="20" t="s">
        <v>92</v>
      </c>
      <c r="B17" s="8" t="s">
        <v>13</v>
      </c>
      <c r="C17" s="9" t="s">
        <v>14</v>
      </c>
      <c r="D17" s="41"/>
      <c r="E17" s="44"/>
    </row>
    <row r="18" spans="1:5" ht="39" thickBot="1" x14ac:dyDescent="0.3">
      <c r="A18" s="20" t="s">
        <v>93</v>
      </c>
      <c r="B18" s="8" t="s">
        <v>15</v>
      </c>
      <c r="C18" s="9" t="s">
        <v>14</v>
      </c>
      <c r="D18" s="41"/>
      <c r="E18" s="44"/>
    </row>
    <row r="19" spans="1:5" ht="39" thickBot="1" x14ac:dyDescent="0.3">
      <c r="A19" s="20" t="s">
        <v>94</v>
      </c>
      <c r="B19" s="8" t="s">
        <v>16</v>
      </c>
      <c r="C19" s="9" t="s">
        <v>14</v>
      </c>
      <c r="D19" s="41"/>
      <c r="E19" s="44"/>
    </row>
    <row r="20" spans="1:5" ht="26.25" thickBot="1" x14ac:dyDescent="0.3">
      <c r="A20" s="20" t="s">
        <v>95</v>
      </c>
      <c r="B20" s="8" t="s">
        <v>17</v>
      </c>
      <c r="C20" s="9" t="s">
        <v>14</v>
      </c>
      <c r="D20" s="42"/>
      <c r="E20" s="45"/>
    </row>
    <row r="21" spans="1:5" ht="15.75" thickBot="1" x14ac:dyDescent="0.3">
      <c r="A21" s="20" t="s">
        <v>18</v>
      </c>
      <c r="B21" s="57" t="s">
        <v>19</v>
      </c>
      <c r="C21" s="58"/>
      <c r="D21" s="58"/>
      <c r="E21" s="59"/>
    </row>
    <row r="22" spans="1:5" ht="51.75" thickBot="1" x14ac:dyDescent="0.3">
      <c r="A22" s="20" t="s">
        <v>96</v>
      </c>
      <c r="B22" s="8" t="s">
        <v>20</v>
      </c>
      <c r="C22" s="9" t="s">
        <v>14</v>
      </c>
      <c r="D22" s="40">
        <f>E22*508.4*12</f>
        <v>19034.495999999999</v>
      </c>
      <c r="E22" s="43">
        <v>3.12</v>
      </c>
    </row>
    <row r="23" spans="1:5" ht="51.75" thickBot="1" x14ac:dyDescent="0.3">
      <c r="A23" s="20" t="s">
        <v>97</v>
      </c>
      <c r="B23" s="8" t="s">
        <v>21</v>
      </c>
      <c r="C23" s="9" t="s">
        <v>14</v>
      </c>
      <c r="D23" s="41"/>
      <c r="E23" s="44"/>
    </row>
    <row r="24" spans="1:5" ht="26.25" thickBot="1" x14ac:dyDescent="0.3">
      <c r="A24" s="20" t="s">
        <v>98</v>
      </c>
      <c r="B24" s="8" t="s">
        <v>22</v>
      </c>
      <c r="C24" s="9" t="s">
        <v>23</v>
      </c>
      <c r="D24" s="41"/>
      <c r="E24" s="44"/>
    </row>
    <row r="25" spans="1:5" ht="26.25" thickBot="1" x14ac:dyDescent="0.3">
      <c r="A25" s="20" t="s">
        <v>99</v>
      </c>
      <c r="B25" s="8" t="s">
        <v>24</v>
      </c>
      <c r="C25" s="9" t="s">
        <v>23</v>
      </c>
      <c r="D25" s="41"/>
      <c r="E25" s="44"/>
    </row>
    <row r="26" spans="1:5" ht="26.25" thickBot="1" x14ac:dyDescent="0.3">
      <c r="A26" s="20" t="s">
        <v>100</v>
      </c>
      <c r="B26" s="8" t="s">
        <v>25</v>
      </c>
      <c r="C26" s="9" t="s">
        <v>14</v>
      </c>
      <c r="D26" s="42"/>
      <c r="E26" s="45"/>
    </row>
    <row r="27" spans="1:5" ht="15.75" thickBot="1" x14ac:dyDescent="0.3">
      <c r="A27" s="20" t="s">
        <v>90</v>
      </c>
      <c r="B27" s="57" t="s">
        <v>26</v>
      </c>
      <c r="C27" s="58"/>
      <c r="D27" s="58"/>
      <c r="E27" s="59"/>
    </row>
    <row r="28" spans="1:5" ht="51.75" thickBot="1" x14ac:dyDescent="0.3">
      <c r="A28" s="20" t="s">
        <v>101</v>
      </c>
      <c r="B28" s="8" t="s">
        <v>27</v>
      </c>
      <c r="C28" s="9" t="s">
        <v>14</v>
      </c>
      <c r="D28" s="54">
        <f>E28*508.4*12</f>
        <v>21779.856</v>
      </c>
      <c r="E28" s="43">
        <v>3.57</v>
      </c>
    </row>
    <row r="29" spans="1:5" ht="51.75" thickBot="1" x14ac:dyDescent="0.3">
      <c r="A29" s="20" t="s">
        <v>102</v>
      </c>
      <c r="B29" s="8" t="s">
        <v>28</v>
      </c>
      <c r="C29" s="9" t="s">
        <v>14</v>
      </c>
      <c r="D29" s="55"/>
      <c r="E29" s="44"/>
    </row>
    <row r="30" spans="1:5" ht="39" thickBot="1" x14ac:dyDescent="0.3">
      <c r="A30" s="20" t="s">
        <v>103</v>
      </c>
      <c r="B30" s="8" t="s">
        <v>29</v>
      </c>
      <c r="C30" s="9" t="s">
        <v>23</v>
      </c>
      <c r="D30" s="55"/>
      <c r="E30" s="44"/>
    </row>
    <row r="31" spans="1:5" ht="26.25" thickBot="1" x14ac:dyDescent="0.3">
      <c r="A31" s="20" t="s">
        <v>104</v>
      </c>
      <c r="B31" s="8" t="s">
        <v>30</v>
      </c>
      <c r="C31" s="9" t="s">
        <v>23</v>
      </c>
      <c r="D31" s="55"/>
      <c r="E31" s="44"/>
    </row>
    <row r="32" spans="1:5" ht="26.25" thickBot="1" x14ac:dyDescent="0.3">
      <c r="A32" s="20" t="s">
        <v>105</v>
      </c>
      <c r="B32" s="8" t="s">
        <v>31</v>
      </c>
      <c r="C32" s="9" t="s">
        <v>14</v>
      </c>
      <c r="D32" s="55"/>
      <c r="E32" s="44"/>
    </row>
    <row r="33" spans="1:5" ht="39" thickBot="1" x14ac:dyDescent="0.3">
      <c r="A33" s="20" t="s">
        <v>106</v>
      </c>
      <c r="B33" s="8" t="s">
        <v>32</v>
      </c>
      <c r="C33" s="9" t="s">
        <v>14</v>
      </c>
      <c r="D33" s="55"/>
      <c r="E33" s="44"/>
    </row>
    <row r="34" spans="1:5" ht="26.25" thickBot="1" x14ac:dyDescent="0.3">
      <c r="A34" s="20" t="s">
        <v>107</v>
      </c>
      <c r="B34" s="8" t="s">
        <v>33</v>
      </c>
      <c r="C34" s="9" t="s">
        <v>14</v>
      </c>
      <c r="D34" s="56"/>
      <c r="E34" s="45"/>
    </row>
    <row r="35" spans="1:5" ht="15.75" thickBot="1" x14ac:dyDescent="0.3">
      <c r="A35" s="20" t="s">
        <v>108</v>
      </c>
      <c r="B35" s="57" t="s">
        <v>34</v>
      </c>
      <c r="C35" s="58"/>
      <c r="D35" s="58"/>
      <c r="E35" s="59"/>
    </row>
    <row r="36" spans="1:5" ht="26.25" thickBot="1" x14ac:dyDescent="0.3">
      <c r="A36" s="20" t="s">
        <v>109</v>
      </c>
      <c r="B36" s="8" t="s">
        <v>35</v>
      </c>
      <c r="C36" s="9" t="s">
        <v>36</v>
      </c>
      <c r="D36" s="40">
        <f>E36*508.4*12</f>
        <v>13665.792000000001</v>
      </c>
      <c r="E36" s="43">
        <v>2.2400000000000002</v>
      </c>
    </row>
    <row r="37" spans="1:5" ht="39" thickBot="1" x14ac:dyDescent="0.3">
      <c r="A37" s="20" t="s">
        <v>110</v>
      </c>
      <c r="B37" s="8" t="s">
        <v>37</v>
      </c>
      <c r="C37" s="9" t="s">
        <v>14</v>
      </c>
      <c r="D37" s="41"/>
      <c r="E37" s="44"/>
    </row>
    <row r="38" spans="1:5" ht="51.75" thickBot="1" x14ac:dyDescent="0.3">
      <c r="A38" s="20" t="s">
        <v>111</v>
      </c>
      <c r="B38" s="8" t="s">
        <v>38</v>
      </c>
      <c r="C38" s="9" t="s">
        <v>14</v>
      </c>
      <c r="D38" s="41"/>
      <c r="E38" s="44"/>
    </row>
    <row r="39" spans="1:5" ht="39" thickBot="1" x14ac:dyDescent="0.3">
      <c r="A39" s="20" t="s">
        <v>112</v>
      </c>
      <c r="B39" s="8" t="s">
        <v>39</v>
      </c>
      <c r="C39" s="9" t="s">
        <v>14</v>
      </c>
      <c r="D39" s="41"/>
      <c r="E39" s="44"/>
    </row>
    <row r="40" spans="1:5" ht="39" thickBot="1" x14ac:dyDescent="0.3">
      <c r="A40" s="20" t="s">
        <v>113</v>
      </c>
      <c r="B40" s="8" t="s">
        <v>40</v>
      </c>
      <c r="C40" s="9" t="s">
        <v>14</v>
      </c>
      <c r="D40" s="42"/>
      <c r="E40" s="45"/>
    </row>
    <row r="41" spans="1:5" ht="15.75" thickBot="1" x14ac:dyDescent="0.3">
      <c r="A41" s="20" t="s">
        <v>114</v>
      </c>
      <c r="B41" s="57" t="s">
        <v>41</v>
      </c>
      <c r="C41" s="58"/>
      <c r="D41" s="58"/>
      <c r="E41" s="59"/>
    </row>
    <row r="42" spans="1:5" ht="26.25" thickBot="1" x14ac:dyDescent="0.3">
      <c r="A42" s="20" t="s">
        <v>115</v>
      </c>
      <c r="B42" s="8" t="s">
        <v>42</v>
      </c>
      <c r="C42" s="9" t="s">
        <v>36</v>
      </c>
      <c r="D42" s="54">
        <f>E42*508.4*12</f>
        <v>44596.847999999998</v>
      </c>
      <c r="E42" s="43">
        <v>7.31</v>
      </c>
    </row>
    <row r="43" spans="1:5" ht="26.25" thickBot="1" x14ac:dyDescent="0.3">
      <c r="A43" s="20" t="s">
        <v>116</v>
      </c>
      <c r="B43" s="10" t="s">
        <v>43</v>
      </c>
      <c r="C43" s="10" t="s">
        <v>23</v>
      </c>
      <c r="D43" s="55"/>
      <c r="E43" s="44"/>
    </row>
    <row r="44" spans="1:5" ht="26.25" thickBot="1" x14ac:dyDescent="0.3">
      <c r="A44" s="20" t="s">
        <v>117</v>
      </c>
      <c r="B44" s="9" t="s">
        <v>44</v>
      </c>
      <c r="C44" s="9" t="s">
        <v>23</v>
      </c>
      <c r="D44" s="55"/>
      <c r="E44" s="44"/>
    </row>
    <row r="45" spans="1:5" ht="39" thickBot="1" x14ac:dyDescent="0.3">
      <c r="A45" s="20" t="s">
        <v>118</v>
      </c>
      <c r="B45" s="8" t="s">
        <v>45</v>
      </c>
      <c r="C45" s="9" t="s">
        <v>14</v>
      </c>
      <c r="D45" s="56"/>
      <c r="E45" s="45"/>
    </row>
    <row r="46" spans="1:5" ht="25.5" customHeight="1" thickBot="1" x14ac:dyDescent="0.3">
      <c r="A46" s="22"/>
      <c r="B46" s="37" t="s">
        <v>46</v>
      </c>
      <c r="C46" s="38"/>
      <c r="D46" s="38"/>
      <c r="E46" s="39"/>
    </row>
    <row r="47" spans="1:5" ht="39" thickBot="1" x14ac:dyDescent="0.3">
      <c r="A47" s="20" t="s">
        <v>119</v>
      </c>
      <c r="B47" s="8" t="s">
        <v>47</v>
      </c>
      <c r="C47" s="9" t="s">
        <v>48</v>
      </c>
      <c r="D47" s="54">
        <f>E47*508.4*12</f>
        <v>32578.271999999997</v>
      </c>
      <c r="E47" s="43">
        <v>5.34</v>
      </c>
    </row>
    <row r="48" spans="1:5" ht="29.25" thickBot="1" x14ac:dyDescent="0.3">
      <c r="A48" s="20" t="s">
        <v>120</v>
      </c>
      <c r="B48" s="8" t="s">
        <v>49</v>
      </c>
      <c r="C48" s="9" t="s">
        <v>14</v>
      </c>
      <c r="D48" s="55"/>
      <c r="E48" s="44"/>
    </row>
    <row r="49" spans="1:5" ht="64.5" thickBot="1" x14ac:dyDescent="0.3">
      <c r="A49" s="20" t="s">
        <v>121</v>
      </c>
      <c r="B49" s="8" t="s">
        <v>50</v>
      </c>
      <c r="C49" s="9" t="s">
        <v>23</v>
      </c>
      <c r="D49" s="55"/>
      <c r="E49" s="44"/>
    </row>
    <row r="50" spans="1:5" ht="26.25" thickBot="1" x14ac:dyDescent="0.3">
      <c r="A50" s="20" t="s">
        <v>122</v>
      </c>
      <c r="B50" s="8" t="s">
        <v>51</v>
      </c>
      <c r="C50" s="9" t="s">
        <v>14</v>
      </c>
      <c r="D50" s="55"/>
      <c r="E50" s="44"/>
    </row>
    <row r="51" spans="1:5" ht="26.25" thickBot="1" x14ac:dyDescent="0.3">
      <c r="A51" s="20" t="s">
        <v>123</v>
      </c>
      <c r="B51" s="8" t="s">
        <v>52</v>
      </c>
      <c r="C51" s="9" t="s">
        <v>14</v>
      </c>
      <c r="D51" s="55"/>
      <c r="E51" s="44"/>
    </row>
    <row r="52" spans="1:5" ht="26.25" thickBot="1" x14ac:dyDescent="0.3">
      <c r="A52" s="20" t="s">
        <v>124</v>
      </c>
      <c r="B52" s="8" t="s">
        <v>53</v>
      </c>
      <c r="C52" s="9" t="s">
        <v>36</v>
      </c>
      <c r="D52" s="55"/>
      <c r="E52" s="44"/>
    </row>
    <row r="53" spans="1:5" ht="26.25" thickBot="1" x14ac:dyDescent="0.3">
      <c r="A53" s="20" t="s">
        <v>125</v>
      </c>
      <c r="B53" s="8" t="s">
        <v>54</v>
      </c>
      <c r="C53" s="9" t="s">
        <v>14</v>
      </c>
      <c r="D53" s="55"/>
      <c r="E53" s="44"/>
    </row>
    <row r="54" spans="1:5" ht="26.25" thickBot="1" x14ac:dyDescent="0.3">
      <c r="A54" s="20" t="s">
        <v>126</v>
      </c>
      <c r="B54" s="8" t="s">
        <v>55</v>
      </c>
      <c r="C54" s="9" t="s">
        <v>14</v>
      </c>
      <c r="D54" s="55"/>
      <c r="E54" s="44"/>
    </row>
    <row r="55" spans="1:5" ht="26.25" thickBot="1" x14ac:dyDescent="0.3">
      <c r="A55" s="20" t="s">
        <v>127</v>
      </c>
      <c r="B55" s="8" t="s">
        <v>56</v>
      </c>
      <c r="C55" s="9" t="s">
        <v>14</v>
      </c>
      <c r="D55" s="56"/>
      <c r="E55" s="45"/>
    </row>
    <row r="56" spans="1:5" ht="16.5" thickBot="1" x14ac:dyDescent="0.3">
      <c r="A56" s="22"/>
      <c r="B56" s="37" t="s">
        <v>57</v>
      </c>
      <c r="C56" s="38"/>
      <c r="D56" s="38"/>
      <c r="E56" s="39"/>
    </row>
    <row r="57" spans="1:5" ht="77.25" thickBot="1" x14ac:dyDescent="0.3">
      <c r="A57" s="20" t="s">
        <v>128</v>
      </c>
      <c r="B57" s="8" t="s">
        <v>58</v>
      </c>
      <c r="C57" s="9" t="s">
        <v>59</v>
      </c>
      <c r="D57" s="54">
        <f>E57*508.4*12</f>
        <v>7076.927999999999</v>
      </c>
      <c r="E57" s="43">
        <v>1.1599999999999999</v>
      </c>
    </row>
    <row r="58" spans="1:5" ht="39" thickBot="1" x14ac:dyDescent="0.3">
      <c r="A58" s="20" t="s">
        <v>129</v>
      </c>
      <c r="B58" s="8" t="s">
        <v>60</v>
      </c>
      <c r="C58" s="9" t="s">
        <v>61</v>
      </c>
      <c r="D58" s="56"/>
      <c r="E58" s="45"/>
    </row>
    <row r="59" spans="1:5" ht="15.75" thickBot="1" x14ac:dyDescent="0.3">
      <c r="A59" s="37" t="s">
        <v>62</v>
      </c>
      <c r="B59" s="38"/>
      <c r="C59" s="38"/>
      <c r="D59" s="38"/>
      <c r="E59" s="39"/>
    </row>
    <row r="60" spans="1:5" ht="39" thickBot="1" x14ac:dyDescent="0.3">
      <c r="A60" s="20" t="s">
        <v>130</v>
      </c>
      <c r="B60" s="8" t="s">
        <v>63</v>
      </c>
      <c r="C60" s="9" t="s">
        <v>64</v>
      </c>
      <c r="D60" s="40">
        <f>E60*508.4*12</f>
        <v>10859.423999999999</v>
      </c>
      <c r="E60" s="43">
        <v>1.78</v>
      </c>
    </row>
    <row r="61" spans="1:5" ht="26.25" thickBot="1" x14ac:dyDescent="0.3">
      <c r="A61" s="20" t="s">
        <v>131</v>
      </c>
      <c r="B61" s="8" t="s">
        <v>65</v>
      </c>
      <c r="C61" s="9" t="s">
        <v>66</v>
      </c>
      <c r="D61" s="41"/>
      <c r="E61" s="44"/>
    </row>
    <row r="62" spans="1:5" ht="77.25" thickBot="1" x14ac:dyDescent="0.3">
      <c r="A62" s="20" t="s">
        <v>132</v>
      </c>
      <c r="B62" s="8" t="s">
        <v>67</v>
      </c>
      <c r="C62" s="9" t="s">
        <v>36</v>
      </c>
      <c r="D62" s="41"/>
      <c r="E62" s="44"/>
    </row>
    <row r="63" spans="1:5" ht="39" thickBot="1" x14ac:dyDescent="0.3">
      <c r="A63" s="20" t="s">
        <v>133</v>
      </c>
      <c r="B63" s="8" t="s">
        <v>68</v>
      </c>
      <c r="C63" s="9" t="s">
        <v>66</v>
      </c>
      <c r="D63" s="41"/>
      <c r="E63" s="44"/>
    </row>
    <row r="64" spans="1:5" ht="15.75" thickBot="1" x14ac:dyDescent="0.3">
      <c r="A64" s="20" t="s">
        <v>134</v>
      </c>
      <c r="B64" s="8" t="s">
        <v>69</v>
      </c>
      <c r="C64" s="9" t="s">
        <v>70</v>
      </c>
      <c r="D64" s="42"/>
      <c r="E64" s="45"/>
    </row>
    <row r="65" spans="1:11" ht="25.5" customHeight="1" thickBot="1" x14ac:dyDescent="0.3">
      <c r="A65" s="37" t="s">
        <v>71</v>
      </c>
      <c r="B65" s="38"/>
      <c r="C65" s="38"/>
      <c r="D65" s="38"/>
      <c r="E65" s="39"/>
    </row>
    <row r="66" spans="1:11" ht="16.5" thickBot="1" x14ac:dyDescent="0.3">
      <c r="A66" s="20" t="s">
        <v>135</v>
      </c>
      <c r="B66" s="11" t="s">
        <v>72</v>
      </c>
      <c r="C66" s="12"/>
      <c r="D66" s="40">
        <f>E66*508.4*12</f>
        <v>8480.1119999999992</v>
      </c>
      <c r="E66" s="43">
        <v>1.39</v>
      </c>
    </row>
    <row r="67" spans="1:11" ht="77.25" thickBot="1" x14ac:dyDescent="0.3">
      <c r="A67" s="20" t="s">
        <v>136</v>
      </c>
      <c r="B67" s="8" t="s">
        <v>73</v>
      </c>
      <c r="C67" s="9" t="s">
        <v>14</v>
      </c>
      <c r="D67" s="41"/>
      <c r="E67" s="44"/>
    </row>
    <row r="68" spans="1:11" ht="39" thickBot="1" x14ac:dyDescent="0.3">
      <c r="A68" s="20" t="s">
        <v>137</v>
      </c>
      <c r="B68" s="8" t="s">
        <v>74</v>
      </c>
      <c r="C68" s="9" t="s">
        <v>66</v>
      </c>
      <c r="D68" s="41"/>
      <c r="E68" s="44"/>
    </row>
    <row r="69" spans="1:11" ht="16.5" thickBot="1" x14ac:dyDescent="0.3">
      <c r="A69" s="20" t="s">
        <v>138</v>
      </c>
      <c r="B69" s="11" t="s">
        <v>75</v>
      </c>
      <c r="C69" s="12"/>
      <c r="D69" s="41"/>
      <c r="E69" s="44"/>
    </row>
    <row r="70" spans="1:11" ht="39" thickBot="1" x14ac:dyDescent="0.3">
      <c r="A70" s="20" t="s">
        <v>139</v>
      </c>
      <c r="B70" s="8" t="s">
        <v>74</v>
      </c>
      <c r="C70" s="9" t="s">
        <v>64</v>
      </c>
      <c r="D70" s="42"/>
      <c r="E70" s="45"/>
    </row>
    <row r="71" spans="1:11" ht="15.75" thickBot="1" x14ac:dyDescent="0.3">
      <c r="A71" s="46" t="s">
        <v>76</v>
      </c>
      <c r="B71" s="47"/>
      <c r="C71" s="47"/>
      <c r="D71" s="47"/>
      <c r="E71" s="48"/>
    </row>
    <row r="72" spans="1:11" ht="39" thickBot="1" x14ac:dyDescent="0.3">
      <c r="A72" s="23" t="s">
        <v>140</v>
      </c>
      <c r="B72" s="13" t="s">
        <v>77</v>
      </c>
      <c r="C72" s="49" t="s">
        <v>78</v>
      </c>
      <c r="D72" s="49">
        <f>E72*508.4*12</f>
        <v>11103.456</v>
      </c>
      <c r="E72" s="51">
        <v>1.82</v>
      </c>
    </row>
    <row r="73" spans="1:11" ht="39" thickBot="1" x14ac:dyDescent="0.3">
      <c r="A73" s="24" t="s">
        <v>141</v>
      </c>
      <c r="B73" s="14" t="s">
        <v>79</v>
      </c>
      <c r="C73" s="50"/>
      <c r="D73" s="50"/>
      <c r="E73" s="52"/>
    </row>
    <row r="74" spans="1:11" ht="15.75" thickBot="1" x14ac:dyDescent="0.3">
      <c r="A74" s="53" t="s">
        <v>80</v>
      </c>
      <c r="B74" s="35"/>
      <c r="C74" s="35"/>
      <c r="D74" s="35"/>
      <c r="E74" s="36"/>
    </row>
    <row r="75" spans="1:11" ht="39" thickBot="1" x14ac:dyDescent="0.3">
      <c r="A75" s="24" t="s">
        <v>142</v>
      </c>
      <c r="B75" s="14" t="s">
        <v>81</v>
      </c>
      <c r="C75" s="14" t="s">
        <v>14</v>
      </c>
      <c r="D75" s="15">
        <f>E75*508.4*12</f>
        <v>793.10400000000004</v>
      </c>
      <c r="E75" s="30">
        <v>0.13</v>
      </c>
    </row>
    <row r="76" spans="1:11" ht="15.75" thickBot="1" x14ac:dyDescent="0.3">
      <c r="A76" s="34" t="s">
        <v>82</v>
      </c>
      <c r="B76" s="35"/>
      <c r="C76" s="35"/>
      <c r="D76" s="35"/>
      <c r="E76" s="36"/>
    </row>
    <row r="77" spans="1:11" ht="26.25" thickBot="1" x14ac:dyDescent="0.3">
      <c r="A77" s="23" t="s">
        <v>143</v>
      </c>
      <c r="B77" s="13" t="s">
        <v>83</v>
      </c>
      <c r="C77" s="16">
        <v>12</v>
      </c>
      <c r="D77" s="17">
        <f>E77*508.4*12</f>
        <v>36909.839999999997</v>
      </c>
      <c r="E77" s="31">
        <v>6.05</v>
      </c>
    </row>
    <row r="78" spans="1:11" ht="16.5" thickBot="1" x14ac:dyDescent="0.3">
      <c r="A78" s="22"/>
      <c r="B78" s="11" t="s">
        <v>84</v>
      </c>
      <c r="C78" s="18"/>
      <c r="D78" s="25">
        <f>D16+D22+D28+D36+D42+D47+D57+D60+D66+D72+D75+D77</f>
        <v>214626.14399999997</v>
      </c>
      <c r="E78" s="25">
        <f>E16+E22+E28+E36+E42+E47+E57+E60+E66+E72+E75+E77</f>
        <v>35.18</v>
      </c>
    </row>
    <row r="79" spans="1:11" ht="15.75" x14ac:dyDescent="0.25">
      <c r="K79" s="19"/>
    </row>
  </sheetData>
  <mergeCells count="42">
    <mergeCell ref="A74:E74"/>
    <mergeCell ref="A76:E76"/>
    <mergeCell ref="A65:E65"/>
    <mergeCell ref="D66:D70"/>
    <mergeCell ref="E66:E70"/>
    <mergeCell ref="A71:E71"/>
    <mergeCell ref="C72:C73"/>
    <mergeCell ref="D72:D73"/>
    <mergeCell ref="E72:E73"/>
    <mergeCell ref="B56:E56"/>
    <mergeCell ref="D57:D58"/>
    <mergeCell ref="E57:E58"/>
    <mergeCell ref="A59:E59"/>
    <mergeCell ref="D60:D64"/>
    <mergeCell ref="E60:E64"/>
    <mergeCell ref="B41:E41"/>
    <mergeCell ref="D42:D45"/>
    <mergeCell ref="E42:E45"/>
    <mergeCell ref="B46:E46"/>
    <mergeCell ref="D47:D55"/>
    <mergeCell ref="E47:E55"/>
    <mergeCell ref="B27:E27"/>
    <mergeCell ref="D28:D34"/>
    <mergeCell ref="E28:E34"/>
    <mergeCell ref="B35:E35"/>
    <mergeCell ref="D36:D40"/>
    <mergeCell ref="E36:E40"/>
    <mergeCell ref="D22:D26"/>
    <mergeCell ref="E22:E26"/>
    <mergeCell ref="A2:E2"/>
    <mergeCell ref="D3:E3"/>
    <mergeCell ref="D4:E4"/>
    <mergeCell ref="A6:E6"/>
    <mergeCell ref="A7:E7"/>
    <mergeCell ref="A9:A13"/>
    <mergeCell ref="B9:B13"/>
    <mergeCell ref="C9:C13"/>
    <mergeCell ref="B14:E14"/>
    <mergeCell ref="B15:E15"/>
    <mergeCell ref="D16:D20"/>
    <mergeCell ref="E16:E20"/>
    <mergeCell ref="B21:E21"/>
  </mergeCells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9"/>
  <sheetViews>
    <sheetView topLeftCell="A62" workbookViewId="0">
      <selection activeCell="E79" sqref="E79"/>
    </sheetView>
  </sheetViews>
  <sheetFormatPr defaultRowHeight="15" x14ac:dyDescent="0.25"/>
  <cols>
    <col min="1" max="1" width="17.28515625" style="21" customWidth="1"/>
    <col min="2" max="2" width="19.5703125" customWidth="1"/>
    <col min="3" max="3" width="17.28515625" customWidth="1"/>
    <col min="4" max="4" width="18.42578125" customWidth="1"/>
    <col min="5" max="5" width="20.42578125" style="26" customWidth="1"/>
  </cols>
  <sheetData>
    <row r="2" spans="1:11" x14ac:dyDescent="0.25">
      <c r="A2" s="32" t="s">
        <v>0</v>
      </c>
      <c r="B2" s="32"/>
      <c r="C2" s="32"/>
      <c r="D2" s="32"/>
      <c r="E2" s="32"/>
      <c r="K2" s="1"/>
    </row>
    <row r="3" spans="1:11" x14ac:dyDescent="0.25">
      <c r="D3" s="32" t="s">
        <v>85</v>
      </c>
      <c r="E3" s="32"/>
    </row>
    <row r="4" spans="1:11" x14ac:dyDescent="0.25">
      <c r="D4" s="32" t="s">
        <v>170</v>
      </c>
      <c r="E4" s="32"/>
      <c r="K4" s="2" t="s">
        <v>86</v>
      </c>
    </row>
    <row r="5" spans="1:11" x14ac:dyDescent="0.25">
      <c r="K5" s="2"/>
    </row>
    <row r="6" spans="1:11" x14ac:dyDescent="0.25">
      <c r="A6" s="33" t="s">
        <v>87</v>
      </c>
      <c r="B6" s="33"/>
      <c r="C6" s="33"/>
      <c r="D6" s="33"/>
      <c r="E6" s="33"/>
    </row>
    <row r="7" spans="1:11" x14ac:dyDescent="0.25">
      <c r="A7" s="33" t="s">
        <v>171</v>
      </c>
      <c r="B7" s="33"/>
      <c r="C7" s="33"/>
      <c r="D7" s="33"/>
      <c r="E7" s="33"/>
      <c r="K7" s="3"/>
    </row>
    <row r="8" spans="1:11" ht="16.5" thickBot="1" x14ac:dyDescent="0.3">
      <c r="K8" s="4"/>
    </row>
    <row r="9" spans="1:11" x14ac:dyDescent="0.25">
      <c r="A9" s="60" t="s">
        <v>2</v>
      </c>
      <c r="B9" s="54" t="s">
        <v>3</v>
      </c>
      <c r="C9" s="54" t="s">
        <v>4</v>
      </c>
      <c r="D9" s="5"/>
      <c r="E9" s="27"/>
    </row>
    <row r="10" spans="1:11" x14ac:dyDescent="0.25">
      <c r="A10" s="61"/>
      <c r="B10" s="55"/>
      <c r="C10" s="55"/>
      <c r="D10" s="6"/>
      <c r="E10" s="28"/>
    </row>
    <row r="11" spans="1:11" ht="28.5" x14ac:dyDescent="0.25">
      <c r="A11" s="61"/>
      <c r="B11" s="55"/>
      <c r="C11" s="55"/>
      <c r="D11" s="6" t="s">
        <v>5</v>
      </c>
      <c r="E11" s="28" t="s">
        <v>7</v>
      </c>
    </row>
    <row r="12" spans="1:11" x14ac:dyDescent="0.25">
      <c r="A12" s="61"/>
      <c r="B12" s="55"/>
      <c r="C12" s="55"/>
      <c r="D12" s="6" t="s">
        <v>6</v>
      </c>
      <c r="E12" s="28" t="s">
        <v>8</v>
      </c>
    </row>
    <row r="13" spans="1:11" ht="16.5" thickBot="1" x14ac:dyDescent="0.3">
      <c r="A13" s="62"/>
      <c r="B13" s="56"/>
      <c r="C13" s="56"/>
      <c r="D13" s="7"/>
      <c r="E13" s="29"/>
    </row>
    <row r="14" spans="1:11" ht="25.5" customHeight="1" thickBot="1" x14ac:dyDescent="0.3">
      <c r="A14" s="22"/>
      <c r="B14" s="37" t="s">
        <v>9</v>
      </c>
      <c r="C14" s="38"/>
      <c r="D14" s="38"/>
      <c r="E14" s="39"/>
    </row>
    <row r="15" spans="1:11" ht="15.75" thickBot="1" x14ac:dyDescent="0.3">
      <c r="A15" s="20" t="s">
        <v>89</v>
      </c>
      <c r="B15" s="57" t="s">
        <v>10</v>
      </c>
      <c r="C15" s="58"/>
      <c r="D15" s="58"/>
      <c r="E15" s="59"/>
    </row>
    <row r="16" spans="1:11" ht="102.75" thickBot="1" x14ac:dyDescent="0.3">
      <c r="A16" s="20" t="s">
        <v>91</v>
      </c>
      <c r="B16" s="8" t="s">
        <v>11</v>
      </c>
      <c r="C16" s="9" t="s">
        <v>12</v>
      </c>
      <c r="D16" s="40">
        <f>E16*519.1*12</f>
        <v>7911.0840000000007</v>
      </c>
      <c r="E16" s="43">
        <v>1.27</v>
      </c>
    </row>
    <row r="17" spans="1:5" ht="64.5" thickBot="1" x14ac:dyDescent="0.3">
      <c r="A17" s="20" t="s">
        <v>92</v>
      </c>
      <c r="B17" s="8" t="s">
        <v>13</v>
      </c>
      <c r="C17" s="9" t="s">
        <v>14</v>
      </c>
      <c r="D17" s="41"/>
      <c r="E17" s="44"/>
    </row>
    <row r="18" spans="1:5" ht="39" thickBot="1" x14ac:dyDescent="0.3">
      <c r="A18" s="20" t="s">
        <v>93</v>
      </c>
      <c r="B18" s="8" t="s">
        <v>15</v>
      </c>
      <c r="C18" s="9" t="s">
        <v>14</v>
      </c>
      <c r="D18" s="41"/>
      <c r="E18" s="44"/>
    </row>
    <row r="19" spans="1:5" ht="39" thickBot="1" x14ac:dyDescent="0.3">
      <c r="A19" s="20" t="s">
        <v>94</v>
      </c>
      <c r="B19" s="8" t="s">
        <v>16</v>
      </c>
      <c r="C19" s="9" t="s">
        <v>14</v>
      </c>
      <c r="D19" s="41"/>
      <c r="E19" s="44"/>
    </row>
    <row r="20" spans="1:5" ht="26.25" thickBot="1" x14ac:dyDescent="0.3">
      <c r="A20" s="20" t="s">
        <v>95</v>
      </c>
      <c r="B20" s="8" t="s">
        <v>17</v>
      </c>
      <c r="C20" s="9" t="s">
        <v>14</v>
      </c>
      <c r="D20" s="42"/>
      <c r="E20" s="45"/>
    </row>
    <row r="21" spans="1:5" ht="15.75" thickBot="1" x14ac:dyDescent="0.3">
      <c r="A21" s="20" t="s">
        <v>18</v>
      </c>
      <c r="B21" s="57" t="s">
        <v>19</v>
      </c>
      <c r="C21" s="58"/>
      <c r="D21" s="58"/>
      <c r="E21" s="59"/>
    </row>
    <row r="22" spans="1:5" ht="51.75" thickBot="1" x14ac:dyDescent="0.3">
      <c r="A22" s="20" t="s">
        <v>96</v>
      </c>
      <c r="B22" s="8" t="s">
        <v>20</v>
      </c>
      <c r="C22" s="9" t="s">
        <v>14</v>
      </c>
      <c r="D22" s="40">
        <f>E22*519.1*12</f>
        <v>19435.103999999999</v>
      </c>
      <c r="E22" s="43">
        <v>3.12</v>
      </c>
    </row>
    <row r="23" spans="1:5" ht="51.75" thickBot="1" x14ac:dyDescent="0.3">
      <c r="A23" s="20" t="s">
        <v>97</v>
      </c>
      <c r="B23" s="8" t="s">
        <v>21</v>
      </c>
      <c r="C23" s="9" t="s">
        <v>14</v>
      </c>
      <c r="D23" s="41"/>
      <c r="E23" s="44"/>
    </row>
    <row r="24" spans="1:5" ht="26.25" thickBot="1" x14ac:dyDescent="0.3">
      <c r="A24" s="20" t="s">
        <v>98</v>
      </c>
      <c r="B24" s="8" t="s">
        <v>22</v>
      </c>
      <c r="C24" s="9" t="s">
        <v>23</v>
      </c>
      <c r="D24" s="41"/>
      <c r="E24" s="44"/>
    </row>
    <row r="25" spans="1:5" ht="26.25" thickBot="1" x14ac:dyDescent="0.3">
      <c r="A25" s="20" t="s">
        <v>99</v>
      </c>
      <c r="B25" s="8" t="s">
        <v>24</v>
      </c>
      <c r="C25" s="9" t="s">
        <v>23</v>
      </c>
      <c r="D25" s="41"/>
      <c r="E25" s="44"/>
    </row>
    <row r="26" spans="1:5" ht="26.25" thickBot="1" x14ac:dyDescent="0.3">
      <c r="A26" s="20" t="s">
        <v>100</v>
      </c>
      <c r="B26" s="8" t="s">
        <v>25</v>
      </c>
      <c r="C26" s="9" t="s">
        <v>14</v>
      </c>
      <c r="D26" s="42"/>
      <c r="E26" s="45"/>
    </row>
    <row r="27" spans="1:5" ht="15.75" thickBot="1" x14ac:dyDescent="0.3">
      <c r="A27" s="20" t="s">
        <v>90</v>
      </c>
      <c r="B27" s="57" t="s">
        <v>26</v>
      </c>
      <c r="C27" s="58"/>
      <c r="D27" s="58"/>
      <c r="E27" s="59"/>
    </row>
    <row r="28" spans="1:5" ht="51.75" thickBot="1" x14ac:dyDescent="0.3">
      <c r="A28" s="20" t="s">
        <v>101</v>
      </c>
      <c r="B28" s="8" t="s">
        <v>27</v>
      </c>
      <c r="C28" s="9" t="s">
        <v>14</v>
      </c>
      <c r="D28" s="54">
        <f>E28*519.1*12</f>
        <v>22238.243999999999</v>
      </c>
      <c r="E28" s="43">
        <v>3.57</v>
      </c>
    </row>
    <row r="29" spans="1:5" ht="51.75" thickBot="1" x14ac:dyDescent="0.3">
      <c r="A29" s="20" t="s">
        <v>102</v>
      </c>
      <c r="B29" s="8" t="s">
        <v>28</v>
      </c>
      <c r="C29" s="9" t="s">
        <v>14</v>
      </c>
      <c r="D29" s="55"/>
      <c r="E29" s="44"/>
    </row>
    <row r="30" spans="1:5" ht="39" thickBot="1" x14ac:dyDescent="0.3">
      <c r="A30" s="20" t="s">
        <v>103</v>
      </c>
      <c r="B30" s="8" t="s">
        <v>29</v>
      </c>
      <c r="C30" s="9" t="s">
        <v>23</v>
      </c>
      <c r="D30" s="55"/>
      <c r="E30" s="44"/>
    </row>
    <row r="31" spans="1:5" ht="26.25" thickBot="1" x14ac:dyDescent="0.3">
      <c r="A31" s="20" t="s">
        <v>104</v>
      </c>
      <c r="B31" s="8" t="s">
        <v>30</v>
      </c>
      <c r="C31" s="9" t="s">
        <v>23</v>
      </c>
      <c r="D31" s="55"/>
      <c r="E31" s="44"/>
    </row>
    <row r="32" spans="1:5" ht="26.25" thickBot="1" x14ac:dyDescent="0.3">
      <c r="A32" s="20" t="s">
        <v>105</v>
      </c>
      <c r="B32" s="8" t="s">
        <v>31</v>
      </c>
      <c r="C32" s="9" t="s">
        <v>14</v>
      </c>
      <c r="D32" s="55"/>
      <c r="E32" s="44"/>
    </row>
    <row r="33" spans="1:5" ht="39" thickBot="1" x14ac:dyDescent="0.3">
      <c r="A33" s="20" t="s">
        <v>106</v>
      </c>
      <c r="B33" s="8" t="s">
        <v>32</v>
      </c>
      <c r="C33" s="9" t="s">
        <v>14</v>
      </c>
      <c r="D33" s="55"/>
      <c r="E33" s="44"/>
    </row>
    <row r="34" spans="1:5" ht="26.25" thickBot="1" x14ac:dyDescent="0.3">
      <c r="A34" s="20" t="s">
        <v>107</v>
      </c>
      <c r="B34" s="8" t="s">
        <v>33</v>
      </c>
      <c r="C34" s="9" t="s">
        <v>14</v>
      </c>
      <c r="D34" s="56"/>
      <c r="E34" s="45"/>
    </row>
    <row r="35" spans="1:5" ht="15.75" thickBot="1" x14ac:dyDescent="0.3">
      <c r="A35" s="20" t="s">
        <v>108</v>
      </c>
      <c r="B35" s="57" t="s">
        <v>34</v>
      </c>
      <c r="C35" s="58"/>
      <c r="D35" s="58"/>
      <c r="E35" s="59"/>
    </row>
    <row r="36" spans="1:5" ht="26.25" thickBot="1" x14ac:dyDescent="0.3">
      <c r="A36" s="20" t="s">
        <v>109</v>
      </c>
      <c r="B36" s="8" t="s">
        <v>35</v>
      </c>
      <c r="C36" s="9" t="s">
        <v>36</v>
      </c>
      <c r="D36" s="40">
        <f>E36*519.1*12</f>
        <v>13953.408000000001</v>
      </c>
      <c r="E36" s="43">
        <v>2.2400000000000002</v>
      </c>
    </row>
    <row r="37" spans="1:5" ht="39" thickBot="1" x14ac:dyDescent="0.3">
      <c r="A37" s="20" t="s">
        <v>110</v>
      </c>
      <c r="B37" s="8" t="s">
        <v>37</v>
      </c>
      <c r="C37" s="9" t="s">
        <v>14</v>
      </c>
      <c r="D37" s="41"/>
      <c r="E37" s="44"/>
    </row>
    <row r="38" spans="1:5" ht="51.75" thickBot="1" x14ac:dyDescent="0.3">
      <c r="A38" s="20" t="s">
        <v>111</v>
      </c>
      <c r="B38" s="8" t="s">
        <v>38</v>
      </c>
      <c r="C38" s="9" t="s">
        <v>14</v>
      </c>
      <c r="D38" s="41"/>
      <c r="E38" s="44"/>
    </row>
    <row r="39" spans="1:5" ht="39" thickBot="1" x14ac:dyDescent="0.3">
      <c r="A39" s="20" t="s">
        <v>112</v>
      </c>
      <c r="B39" s="8" t="s">
        <v>39</v>
      </c>
      <c r="C39" s="9" t="s">
        <v>14</v>
      </c>
      <c r="D39" s="41"/>
      <c r="E39" s="44"/>
    </row>
    <row r="40" spans="1:5" ht="39" thickBot="1" x14ac:dyDescent="0.3">
      <c r="A40" s="20" t="s">
        <v>113</v>
      </c>
      <c r="B40" s="8" t="s">
        <v>40</v>
      </c>
      <c r="C40" s="9" t="s">
        <v>14</v>
      </c>
      <c r="D40" s="42"/>
      <c r="E40" s="45"/>
    </row>
    <row r="41" spans="1:5" ht="15.75" thickBot="1" x14ac:dyDescent="0.3">
      <c r="A41" s="20" t="s">
        <v>114</v>
      </c>
      <c r="B41" s="57" t="s">
        <v>41</v>
      </c>
      <c r="C41" s="58"/>
      <c r="D41" s="58"/>
      <c r="E41" s="59"/>
    </row>
    <row r="42" spans="1:5" ht="26.25" thickBot="1" x14ac:dyDescent="0.3">
      <c r="A42" s="20" t="s">
        <v>115</v>
      </c>
      <c r="B42" s="8" t="s">
        <v>42</v>
      </c>
      <c r="C42" s="9" t="s">
        <v>36</v>
      </c>
      <c r="D42" s="54">
        <f>E42*519.1*12</f>
        <v>45535.452000000005</v>
      </c>
      <c r="E42" s="43">
        <v>7.31</v>
      </c>
    </row>
    <row r="43" spans="1:5" ht="26.25" thickBot="1" x14ac:dyDescent="0.3">
      <c r="A43" s="20" t="s">
        <v>116</v>
      </c>
      <c r="B43" s="10" t="s">
        <v>43</v>
      </c>
      <c r="C43" s="10" t="s">
        <v>23</v>
      </c>
      <c r="D43" s="55"/>
      <c r="E43" s="44"/>
    </row>
    <row r="44" spans="1:5" ht="26.25" thickBot="1" x14ac:dyDescent="0.3">
      <c r="A44" s="20" t="s">
        <v>117</v>
      </c>
      <c r="B44" s="9" t="s">
        <v>44</v>
      </c>
      <c r="C44" s="9" t="s">
        <v>23</v>
      </c>
      <c r="D44" s="55"/>
      <c r="E44" s="44"/>
    </row>
    <row r="45" spans="1:5" ht="39" thickBot="1" x14ac:dyDescent="0.3">
      <c r="A45" s="20" t="s">
        <v>118</v>
      </c>
      <c r="B45" s="8" t="s">
        <v>45</v>
      </c>
      <c r="C45" s="9" t="s">
        <v>14</v>
      </c>
      <c r="D45" s="56"/>
      <c r="E45" s="45"/>
    </row>
    <row r="46" spans="1:5" ht="25.5" customHeight="1" thickBot="1" x14ac:dyDescent="0.3">
      <c r="A46" s="22"/>
      <c r="B46" s="37" t="s">
        <v>46</v>
      </c>
      <c r="C46" s="38"/>
      <c r="D46" s="38"/>
      <c r="E46" s="39"/>
    </row>
    <row r="47" spans="1:5" ht="39" thickBot="1" x14ac:dyDescent="0.3">
      <c r="A47" s="20" t="s">
        <v>119</v>
      </c>
      <c r="B47" s="8" t="s">
        <v>47</v>
      </c>
      <c r="C47" s="9" t="s">
        <v>48</v>
      </c>
      <c r="D47" s="54">
        <f>E47*519.1*12</f>
        <v>33263.928</v>
      </c>
      <c r="E47" s="43">
        <v>5.34</v>
      </c>
    </row>
    <row r="48" spans="1:5" ht="29.25" thickBot="1" x14ac:dyDescent="0.3">
      <c r="A48" s="20" t="s">
        <v>120</v>
      </c>
      <c r="B48" s="8" t="s">
        <v>49</v>
      </c>
      <c r="C48" s="9" t="s">
        <v>14</v>
      </c>
      <c r="D48" s="55"/>
      <c r="E48" s="44"/>
    </row>
    <row r="49" spans="1:5" ht="64.5" thickBot="1" x14ac:dyDescent="0.3">
      <c r="A49" s="20" t="s">
        <v>121</v>
      </c>
      <c r="B49" s="8" t="s">
        <v>50</v>
      </c>
      <c r="C49" s="9" t="s">
        <v>23</v>
      </c>
      <c r="D49" s="55"/>
      <c r="E49" s="44"/>
    </row>
    <row r="50" spans="1:5" ht="26.25" thickBot="1" x14ac:dyDescent="0.3">
      <c r="A50" s="20" t="s">
        <v>122</v>
      </c>
      <c r="B50" s="8" t="s">
        <v>51</v>
      </c>
      <c r="C50" s="9" t="s">
        <v>14</v>
      </c>
      <c r="D50" s="55"/>
      <c r="E50" s="44"/>
    </row>
    <row r="51" spans="1:5" ht="26.25" thickBot="1" x14ac:dyDescent="0.3">
      <c r="A51" s="20" t="s">
        <v>123</v>
      </c>
      <c r="B51" s="8" t="s">
        <v>52</v>
      </c>
      <c r="C51" s="9" t="s">
        <v>14</v>
      </c>
      <c r="D51" s="55"/>
      <c r="E51" s="44"/>
    </row>
    <row r="52" spans="1:5" ht="26.25" thickBot="1" x14ac:dyDescent="0.3">
      <c r="A52" s="20" t="s">
        <v>124</v>
      </c>
      <c r="B52" s="8" t="s">
        <v>53</v>
      </c>
      <c r="C52" s="9" t="s">
        <v>36</v>
      </c>
      <c r="D52" s="55"/>
      <c r="E52" s="44"/>
    </row>
    <row r="53" spans="1:5" ht="26.25" thickBot="1" x14ac:dyDescent="0.3">
      <c r="A53" s="20" t="s">
        <v>125</v>
      </c>
      <c r="B53" s="8" t="s">
        <v>54</v>
      </c>
      <c r="C53" s="9" t="s">
        <v>14</v>
      </c>
      <c r="D53" s="55"/>
      <c r="E53" s="44"/>
    </row>
    <row r="54" spans="1:5" ht="26.25" thickBot="1" x14ac:dyDescent="0.3">
      <c r="A54" s="20" t="s">
        <v>126</v>
      </c>
      <c r="B54" s="8" t="s">
        <v>55</v>
      </c>
      <c r="C54" s="9" t="s">
        <v>14</v>
      </c>
      <c r="D54" s="55"/>
      <c r="E54" s="44"/>
    </row>
    <row r="55" spans="1:5" ht="26.25" thickBot="1" x14ac:dyDescent="0.3">
      <c r="A55" s="20" t="s">
        <v>127</v>
      </c>
      <c r="B55" s="8" t="s">
        <v>56</v>
      </c>
      <c r="C55" s="9" t="s">
        <v>14</v>
      </c>
      <c r="D55" s="56"/>
      <c r="E55" s="45"/>
    </row>
    <row r="56" spans="1:5" ht="16.5" thickBot="1" x14ac:dyDescent="0.3">
      <c r="A56" s="22"/>
      <c r="B56" s="37" t="s">
        <v>57</v>
      </c>
      <c r="C56" s="38"/>
      <c r="D56" s="38"/>
      <c r="E56" s="39"/>
    </row>
    <row r="57" spans="1:5" ht="77.25" thickBot="1" x14ac:dyDescent="0.3">
      <c r="A57" s="20" t="s">
        <v>128</v>
      </c>
      <c r="B57" s="8" t="s">
        <v>58</v>
      </c>
      <c r="C57" s="9" t="s">
        <v>59</v>
      </c>
      <c r="D57" s="54">
        <f>E57*519.1*12</f>
        <v>7225.8719999999994</v>
      </c>
      <c r="E57" s="43">
        <v>1.1599999999999999</v>
      </c>
    </row>
    <row r="58" spans="1:5" ht="39" thickBot="1" x14ac:dyDescent="0.3">
      <c r="A58" s="20" t="s">
        <v>129</v>
      </c>
      <c r="B58" s="8" t="s">
        <v>60</v>
      </c>
      <c r="C58" s="9" t="s">
        <v>61</v>
      </c>
      <c r="D58" s="56"/>
      <c r="E58" s="45"/>
    </row>
    <row r="59" spans="1:5" ht="15.75" thickBot="1" x14ac:dyDescent="0.3">
      <c r="A59" s="37" t="s">
        <v>62</v>
      </c>
      <c r="B59" s="38"/>
      <c r="C59" s="38"/>
      <c r="D59" s="38"/>
      <c r="E59" s="39"/>
    </row>
    <row r="60" spans="1:5" ht="39" thickBot="1" x14ac:dyDescent="0.3">
      <c r="A60" s="20" t="s">
        <v>130</v>
      </c>
      <c r="B60" s="8" t="s">
        <v>63</v>
      </c>
      <c r="C60" s="9" t="s">
        <v>64</v>
      </c>
      <c r="D60" s="40">
        <f>E60*519.1*12</f>
        <v>11087.976000000001</v>
      </c>
      <c r="E60" s="43">
        <v>1.78</v>
      </c>
    </row>
    <row r="61" spans="1:5" ht="26.25" thickBot="1" x14ac:dyDescent="0.3">
      <c r="A61" s="20" t="s">
        <v>131</v>
      </c>
      <c r="B61" s="8" t="s">
        <v>65</v>
      </c>
      <c r="C61" s="9" t="s">
        <v>66</v>
      </c>
      <c r="D61" s="41"/>
      <c r="E61" s="44"/>
    </row>
    <row r="62" spans="1:5" ht="77.25" thickBot="1" x14ac:dyDescent="0.3">
      <c r="A62" s="20" t="s">
        <v>132</v>
      </c>
      <c r="B62" s="8" t="s">
        <v>67</v>
      </c>
      <c r="C62" s="9" t="s">
        <v>36</v>
      </c>
      <c r="D62" s="41"/>
      <c r="E62" s="44"/>
    </row>
    <row r="63" spans="1:5" ht="39" thickBot="1" x14ac:dyDescent="0.3">
      <c r="A63" s="20" t="s">
        <v>133</v>
      </c>
      <c r="B63" s="8" t="s">
        <v>68</v>
      </c>
      <c r="C63" s="9" t="s">
        <v>66</v>
      </c>
      <c r="D63" s="41"/>
      <c r="E63" s="44"/>
    </row>
    <row r="64" spans="1:5" ht="15.75" thickBot="1" x14ac:dyDescent="0.3">
      <c r="A64" s="20" t="s">
        <v>134</v>
      </c>
      <c r="B64" s="8" t="s">
        <v>69</v>
      </c>
      <c r="C64" s="9" t="s">
        <v>70</v>
      </c>
      <c r="D64" s="42"/>
      <c r="E64" s="45"/>
    </row>
    <row r="65" spans="1:11" ht="25.5" customHeight="1" thickBot="1" x14ac:dyDescent="0.3">
      <c r="A65" s="37" t="s">
        <v>71</v>
      </c>
      <c r="B65" s="38"/>
      <c r="C65" s="38"/>
      <c r="D65" s="38"/>
      <c r="E65" s="39"/>
    </row>
    <row r="66" spans="1:11" ht="16.5" thickBot="1" x14ac:dyDescent="0.3">
      <c r="A66" s="20" t="s">
        <v>135</v>
      </c>
      <c r="B66" s="11" t="s">
        <v>72</v>
      </c>
      <c r="C66" s="12"/>
      <c r="D66" s="40">
        <f>E66*519.1*12</f>
        <v>8658.5879999999997</v>
      </c>
      <c r="E66" s="43">
        <v>1.39</v>
      </c>
    </row>
    <row r="67" spans="1:11" ht="77.25" thickBot="1" x14ac:dyDescent="0.3">
      <c r="A67" s="20" t="s">
        <v>136</v>
      </c>
      <c r="B67" s="8" t="s">
        <v>73</v>
      </c>
      <c r="C67" s="9" t="s">
        <v>14</v>
      </c>
      <c r="D67" s="41"/>
      <c r="E67" s="44"/>
    </row>
    <row r="68" spans="1:11" ht="39" thickBot="1" x14ac:dyDescent="0.3">
      <c r="A68" s="20" t="s">
        <v>137</v>
      </c>
      <c r="B68" s="8" t="s">
        <v>74</v>
      </c>
      <c r="C68" s="9" t="s">
        <v>66</v>
      </c>
      <c r="D68" s="41"/>
      <c r="E68" s="44"/>
    </row>
    <row r="69" spans="1:11" ht="16.5" thickBot="1" x14ac:dyDescent="0.3">
      <c r="A69" s="20" t="s">
        <v>138</v>
      </c>
      <c r="B69" s="11" t="s">
        <v>75</v>
      </c>
      <c r="C69" s="12"/>
      <c r="D69" s="41"/>
      <c r="E69" s="44"/>
    </row>
    <row r="70" spans="1:11" ht="39" thickBot="1" x14ac:dyDescent="0.3">
      <c r="A70" s="20" t="s">
        <v>139</v>
      </c>
      <c r="B70" s="8" t="s">
        <v>74</v>
      </c>
      <c r="C70" s="9" t="s">
        <v>64</v>
      </c>
      <c r="D70" s="42"/>
      <c r="E70" s="45"/>
    </row>
    <row r="71" spans="1:11" ht="15.75" thickBot="1" x14ac:dyDescent="0.3">
      <c r="A71" s="46" t="s">
        <v>76</v>
      </c>
      <c r="B71" s="47"/>
      <c r="C71" s="47"/>
      <c r="D71" s="47"/>
      <c r="E71" s="48"/>
    </row>
    <row r="72" spans="1:11" ht="39" thickBot="1" x14ac:dyDescent="0.3">
      <c r="A72" s="23" t="s">
        <v>140</v>
      </c>
      <c r="B72" s="13" t="s">
        <v>77</v>
      </c>
      <c r="C72" s="49" t="s">
        <v>78</v>
      </c>
      <c r="D72" s="49">
        <f>E72*519.1*12</f>
        <v>11337.144</v>
      </c>
      <c r="E72" s="51">
        <v>1.82</v>
      </c>
    </row>
    <row r="73" spans="1:11" ht="39" thickBot="1" x14ac:dyDescent="0.3">
      <c r="A73" s="24" t="s">
        <v>141</v>
      </c>
      <c r="B73" s="14" t="s">
        <v>79</v>
      </c>
      <c r="C73" s="50"/>
      <c r="D73" s="50"/>
      <c r="E73" s="52"/>
    </row>
    <row r="74" spans="1:11" ht="15.75" thickBot="1" x14ac:dyDescent="0.3">
      <c r="A74" s="53" t="s">
        <v>80</v>
      </c>
      <c r="B74" s="35"/>
      <c r="C74" s="35"/>
      <c r="D74" s="35"/>
      <c r="E74" s="36"/>
    </row>
    <row r="75" spans="1:11" ht="39" thickBot="1" x14ac:dyDescent="0.3">
      <c r="A75" s="24" t="s">
        <v>142</v>
      </c>
      <c r="B75" s="14" t="s">
        <v>81</v>
      </c>
      <c r="C75" s="14" t="s">
        <v>14</v>
      </c>
      <c r="D75" s="15">
        <f>E75*519.1*12</f>
        <v>809.79600000000005</v>
      </c>
      <c r="E75" s="30">
        <v>0.13</v>
      </c>
    </row>
    <row r="76" spans="1:11" ht="15.75" thickBot="1" x14ac:dyDescent="0.3">
      <c r="A76" s="34" t="s">
        <v>82</v>
      </c>
      <c r="B76" s="35"/>
      <c r="C76" s="35"/>
      <c r="D76" s="35"/>
      <c r="E76" s="36"/>
    </row>
    <row r="77" spans="1:11" ht="26.25" thickBot="1" x14ac:dyDescent="0.3">
      <c r="A77" s="23" t="s">
        <v>143</v>
      </c>
      <c r="B77" s="13" t="s">
        <v>83</v>
      </c>
      <c r="C77" s="16">
        <v>12</v>
      </c>
      <c r="D77" s="17">
        <f>E77*519.1*12</f>
        <v>37686.659999999996</v>
      </c>
      <c r="E77" s="31">
        <v>6.05</v>
      </c>
    </row>
    <row r="78" spans="1:11" ht="16.5" thickBot="1" x14ac:dyDescent="0.3">
      <c r="A78" s="22"/>
      <c r="B78" s="11" t="s">
        <v>84</v>
      </c>
      <c r="C78" s="18"/>
      <c r="D78" s="25">
        <f>D16+D22+D28+D36+D42+D47+D57+D60+D66+D72+D75+D77</f>
        <v>219143.25600000002</v>
      </c>
      <c r="E78" s="25">
        <f>E16+E22+E28+E36+E42+E47+E57+E60+E66+E72+E75+E77</f>
        <v>35.18</v>
      </c>
    </row>
    <row r="79" spans="1:11" ht="15.75" x14ac:dyDescent="0.25">
      <c r="K79" s="19"/>
    </row>
  </sheetData>
  <mergeCells count="42">
    <mergeCell ref="A74:E74"/>
    <mergeCell ref="A76:E76"/>
    <mergeCell ref="A65:E65"/>
    <mergeCell ref="D66:D70"/>
    <mergeCell ref="E66:E70"/>
    <mergeCell ref="A71:E71"/>
    <mergeCell ref="C72:C73"/>
    <mergeCell ref="D72:D73"/>
    <mergeCell ref="E72:E73"/>
    <mergeCell ref="B56:E56"/>
    <mergeCell ref="D57:D58"/>
    <mergeCell ref="E57:E58"/>
    <mergeCell ref="A59:E59"/>
    <mergeCell ref="D60:D64"/>
    <mergeCell ref="E60:E64"/>
    <mergeCell ref="B41:E41"/>
    <mergeCell ref="D42:D45"/>
    <mergeCell ref="E42:E45"/>
    <mergeCell ref="B46:E46"/>
    <mergeCell ref="D47:D55"/>
    <mergeCell ref="E47:E55"/>
    <mergeCell ref="B27:E27"/>
    <mergeCell ref="D28:D34"/>
    <mergeCell ref="E28:E34"/>
    <mergeCell ref="B35:E35"/>
    <mergeCell ref="D36:D40"/>
    <mergeCell ref="E36:E40"/>
    <mergeCell ref="D22:D26"/>
    <mergeCell ref="E22:E26"/>
    <mergeCell ref="A2:E2"/>
    <mergeCell ref="D3:E3"/>
    <mergeCell ref="D4:E4"/>
    <mergeCell ref="A6:E6"/>
    <mergeCell ref="A7:E7"/>
    <mergeCell ref="A9:A13"/>
    <mergeCell ref="B9:B13"/>
    <mergeCell ref="C9:C13"/>
    <mergeCell ref="B14:E14"/>
    <mergeCell ref="B15:E15"/>
    <mergeCell ref="D16:D20"/>
    <mergeCell ref="E16:E20"/>
    <mergeCell ref="B21:E21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9"/>
  <sheetViews>
    <sheetView topLeftCell="A62" workbookViewId="0">
      <selection activeCell="E79" sqref="E79"/>
    </sheetView>
  </sheetViews>
  <sheetFormatPr defaultRowHeight="15" x14ac:dyDescent="0.25"/>
  <cols>
    <col min="1" max="1" width="17.28515625" style="21" customWidth="1"/>
    <col min="2" max="2" width="19.5703125" customWidth="1"/>
    <col min="3" max="3" width="17.28515625" customWidth="1"/>
    <col min="4" max="4" width="18.42578125" customWidth="1"/>
    <col min="5" max="5" width="20.42578125" style="26" customWidth="1"/>
  </cols>
  <sheetData>
    <row r="2" spans="1:11" x14ac:dyDescent="0.25">
      <c r="A2" s="32" t="s">
        <v>0</v>
      </c>
      <c r="B2" s="32"/>
      <c r="C2" s="32"/>
      <c r="D2" s="32"/>
      <c r="E2" s="32"/>
      <c r="K2" s="1"/>
    </row>
    <row r="3" spans="1:11" x14ac:dyDescent="0.25">
      <c r="D3" s="32" t="s">
        <v>85</v>
      </c>
      <c r="E3" s="32"/>
    </row>
    <row r="4" spans="1:11" x14ac:dyDescent="0.25">
      <c r="D4" s="32" t="s">
        <v>172</v>
      </c>
      <c r="E4" s="32"/>
      <c r="K4" s="2" t="s">
        <v>86</v>
      </c>
    </row>
    <row r="5" spans="1:11" x14ac:dyDescent="0.25">
      <c r="K5" s="2"/>
    </row>
    <row r="6" spans="1:11" x14ac:dyDescent="0.25">
      <c r="A6" s="33" t="s">
        <v>87</v>
      </c>
      <c r="B6" s="33"/>
      <c r="C6" s="33"/>
      <c r="D6" s="33"/>
      <c r="E6" s="33"/>
    </row>
    <row r="7" spans="1:11" x14ac:dyDescent="0.25">
      <c r="A7" s="33" t="s">
        <v>173</v>
      </c>
      <c r="B7" s="33"/>
      <c r="C7" s="33"/>
      <c r="D7" s="33"/>
      <c r="E7" s="33"/>
      <c r="K7" s="3"/>
    </row>
    <row r="8" spans="1:11" ht="16.5" thickBot="1" x14ac:dyDescent="0.3">
      <c r="K8" s="4"/>
    </row>
    <row r="9" spans="1:11" x14ac:dyDescent="0.25">
      <c r="A9" s="60" t="s">
        <v>2</v>
      </c>
      <c r="B9" s="54" t="s">
        <v>3</v>
      </c>
      <c r="C9" s="54" t="s">
        <v>4</v>
      </c>
      <c r="D9" s="5"/>
      <c r="E9" s="27"/>
    </row>
    <row r="10" spans="1:11" x14ac:dyDescent="0.25">
      <c r="A10" s="61"/>
      <c r="B10" s="55"/>
      <c r="C10" s="55"/>
      <c r="D10" s="6"/>
      <c r="E10" s="28"/>
    </row>
    <row r="11" spans="1:11" ht="28.5" x14ac:dyDescent="0.25">
      <c r="A11" s="61"/>
      <c r="B11" s="55"/>
      <c r="C11" s="55"/>
      <c r="D11" s="6" t="s">
        <v>5</v>
      </c>
      <c r="E11" s="28" t="s">
        <v>7</v>
      </c>
    </row>
    <row r="12" spans="1:11" x14ac:dyDescent="0.25">
      <c r="A12" s="61"/>
      <c r="B12" s="55"/>
      <c r="C12" s="55"/>
      <c r="D12" s="6" t="s">
        <v>6</v>
      </c>
      <c r="E12" s="28" t="s">
        <v>8</v>
      </c>
    </row>
    <row r="13" spans="1:11" ht="16.5" thickBot="1" x14ac:dyDescent="0.3">
      <c r="A13" s="62"/>
      <c r="B13" s="56"/>
      <c r="C13" s="56"/>
      <c r="D13" s="7"/>
      <c r="E13" s="29"/>
    </row>
    <row r="14" spans="1:11" ht="25.5" customHeight="1" thickBot="1" x14ac:dyDescent="0.3">
      <c r="A14" s="22"/>
      <c r="B14" s="37" t="s">
        <v>9</v>
      </c>
      <c r="C14" s="38"/>
      <c r="D14" s="38"/>
      <c r="E14" s="39"/>
    </row>
    <row r="15" spans="1:11" ht="15.75" thickBot="1" x14ac:dyDescent="0.3">
      <c r="A15" s="20" t="s">
        <v>89</v>
      </c>
      <c r="B15" s="57" t="s">
        <v>10</v>
      </c>
      <c r="C15" s="58"/>
      <c r="D15" s="58"/>
      <c r="E15" s="59"/>
    </row>
    <row r="16" spans="1:11" ht="102.75" thickBot="1" x14ac:dyDescent="0.3">
      <c r="A16" s="20" t="s">
        <v>91</v>
      </c>
      <c r="B16" s="8" t="s">
        <v>11</v>
      </c>
      <c r="C16" s="9" t="s">
        <v>12</v>
      </c>
      <c r="D16" s="40">
        <f>E16*515.5*12</f>
        <v>7856.2200000000012</v>
      </c>
      <c r="E16" s="43">
        <v>1.27</v>
      </c>
    </row>
    <row r="17" spans="1:5" ht="64.5" thickBot="1" x14ac:dyDescent="0.3">
      <c r="A17" s="20" t="s">
        <v>92</v>
      </c>
      <c r="B17" s="8" t="s">
        <v>13</v>
      </c>
      <c r="C17" s="9" t="s">
        <v>14</v>
      </c>
      <c r="D17" s="41"/>
      <c r="E17" s="44"/>
    </row>
    <row r="18" spans="1:5" ht="39" thickBot="1" x14ac:dyDescent="0.3">
      <c r="A18" s="20" t="s">
        <v>93</v>
      </c>
      <c r="B18" s="8" t="s">
        <v>15</v>
      </c>
      <c r="C18" s="9" t="s">
        <v>14</v>
      </c>
      <c r="D18" s="41"/>
      <c r="E18" s="44"/>
    </row>
    <row r="19" spans="1:5" ht="39" thickBot="1" x14ac:dyDescent="0.3">
      <c r="A19" s="20" t="s">
        <v>94</v>
      </c>
      <c r="B19" s="8" t="s">
        <v>16</v>
      </c>
      <c r="C19" s="9" t="s">
        <v>14</v>
      </c>
      <c r="D19" s="41"/>
      <c r="E19" s="44"/>
    </row>
    <row r="20" spans="1:5" ht="26.25" thickBot="1" x14ac:dyDescent="0.3">
      <c r="A20" s="20" t="s">
        <v>95</v>
      </c>
      <c r="B20" s="8" t="s">
        <v>17</v>
      </c>
      <c r="C20" s="9" t="s">
        <v>14</v>
      </c>
      <c r="D20" s="42"/>
      <c r="E20" s="45"/>
    </row>
    <row r="21" spans="1:5" ht="15.75" thickBot="1" x14ac:dyDescent="0.3">
      <c r="A21" s="20" t="s">
        <v>18</v>
      </c>
      <c r="B21" s="57" t="s">
        <v>19</v>
      </c>
      <c r="C21" s="58"/>
      <c r="D21" s="58"/>
      <c r="E21" s="59"/>
    </row>
    <row r="22" spans="1:5" ht="51.75" thickBot="1" x14ac:dyDescent="0.3">
      <c r="A22" s="20" t="s">
        <v>96</v>
      </c>
      <c r="B22" s="8" t="s">
        <v>20</v>
      </c>
      <c r="C22" s="9" t="s">
        <v>14</v>
      </c>
      <c r="D22" s="40">
        <f>E22*515.5*12</f>
        <v>19300.32</v>
      </c>
      <c r="E22" s="43">
        <v>3.12</v>
      </c>
    </row>
    <row r="23" spans="1:5" ht="51.75" thickBot="1" x14ac:dyDescent="0.3">
      <c r="A23" s="20" t="s">
        <v>97</v>
      </c>
      <c r="B23" s="8" t="s">
        <v>21</v>
      </c>
      <c r="C23" s="9" t="s">
        <v>14</v>
      </c>
      <c r="D23" s="41"/>
      <c r="E23" s="44"/>
    </row>
    <row r="24" spans="1:5" ht="26.25" thickBot="1" x14ac:dyDescent="0.3">
      <c r="A24" s="20" t="s">
        <v>98</v>
      </c>
      <c r="B24" s="8" t="s">
        <v>22</v>
      </c>
      <c r="C24" s="9" t="s">
        <v>23</v>
      </c>
      <c r="D24" s="41"/>
      <c r="E24" s="44"/>
    </row>
    <row r="25" spans="1:5" ht="26.25" thickBot="1" x14ac:dyDescent="0.3">
      <c r="A25" s="20" t="s">
        <v>99</v>
      </c>
      <c r="B25" s="8" t="s">
        <v>24</v>
      </c>
      <c r="C25" s="9" t="s">
        <v>23</v>
      </c>
      <c r="D25" s="41"/>
      <c r="E25" s="44"/>
    </row>
    <row r="26" spans="1:5" ht="26.25" thickBot="1" x14ac:dyDescent="0.3">
      <c r="A26" s="20" t="s">
        <v>100</v>
      </c>
      <c r="B26" s="8" t="s">
        <v>25</v>
      </c>
      <c r="C26" s="9" t="s">
        <v>14</v>
      </c>
      <c r="D26" s="42"/>
      <c r="E26" s="45"/>
    </row>
    <row r="27" spans="1:5" ht="15.75" thickBot="1" x14ac:dyDescent="0.3">
      <c r="A27" s="20" t="s">
        <v>90</v>
      </c>
      <c r="B27" s="57" t="s">
        <v>26</v>
      </c>
      <c r="C27" s="58"/>
      <c r="D27" s="58"/>
      <c r="E27" s="59"/>
    </row>
    <row r="28" spans="1:5" ht="51.75" thickBot="1" x14ac:dyDescent="0.3">
      <c r="A28" s="20" t="s">
        <v>101</v>
      </c>
      <c r="B28" s="8" t="s">
        <v>27</v>
      </c>
      <c r="C28" s="9" t="s">
        <v>14</v>
      </c>
      <c r="D28" s="54">
        <f>E28*515.5*12</f>
        <v>22084.019999999997</v>
      </c>
      <c r="E28" s="43">
        <v>3.57</v>
      </c>
    </row>
    <row r="29" spans="1:5" ht="51.75" thickBot="1" x14ac:dyDescent="0.3">
      <c r="A29" s="20" t="s">
        <v>102</v>
      </c>
      <c r="B29" s="8" t="s">
        <v>28</v>
      </c>
      <c r="C29" s="9" t="s">
        <v>14</v>
      </c>
      <c r="D29" s="55"/>
      <c r="E29" s="44"/>
    </row>
    <row r="30" spans="1:5" ht="39" thickBot="1" x14ac:dyDescent="0.3">
      <c r="A30" s="20" t="s">
        <v>103</v>
      </c>
      <c r="B30" s="8" t="s">
        <v>29</v>
      </c>
      <c r="C30" s="9" t="s">
        <v>23</v>
      </c>
      <c r="D30" s="55"/>
      <c r="E30" s="44"/>
    </row>
    <row r="31" spans="1:5" ht="26.25" thickBot="1" x14ac:dyDescent="0.3">
      <c r="A31" s="20" t="s">
        <v>104</v>
      </c>
      <c r="B31" s="8" t="s">
        <v>30</v>
      </c>
      <c r="C31" s="9" t="s">
        <v>23</v>
      </c>
      <c r="D31" s="55"/>
      <c r="E31" s="44"/>
    </row>
    <row r="32" spans="1:5" ht="26.25" thickBot="1" x14ac:dyDescent="0.3">
      <c r="A32" s="20" t="s">
        <v>105</v>
      </c>
      <c r="B32" s="8" t="s">
        <v>31</v>
      </c>
      <c r="C32" s="9" t="s">
        <v>14</v>
      </c>
      <c r="D32" s="55"/>
      <c r="E32" s="44"/>
    </row>
    <row r="33" spans="1:5" ht="39" thickBot="1" x14ac:dyDescent="0.3">
      <c r="A33" s="20" t="s">
        <v>106</v>
      </c>
      <c r="B33" s="8" t="s">
        <v>32</v>
      </c>
      <c r="C33" s="9" t="s">
        <v>14</v>
      </c>
      <c r="D33" s="55"/>
      <c r="E33" s="44"/>
    </row>
    <row r="34" spans="1:5" ht="26.25" thickBot="1" x14ac:dyDescent="0.3">
      <c r="A34" s="20" t="s">
        <v>107</v>
      </c>
      <c r="B34" s="8" t="s">
        <v>33</v>
      </c>
      <c r="C34" s="9" t="s">
        <v>14</v>
      </c>
      <c r="D34" s="56"/>
      <c r="E34" s="45"/>
    </row>
    <row r="35" spans="1:5" ht="15.75" thickBot="1" x14ac:dyDescent="0.3">
      <c r="A35" s="20" t="s">
        <v>108</v>
      </c>
      <c r="B35" s="57" t="s">
        <v>34</v>
      </c>
      <c r="C35" s="58"/>
      <c r="D35" s="58"/>
      <c r="E35" s="59"/>
    </row>
    <row r="36" spans="1:5" ht="26.25" thickBot="1" x14ac:dyDescent="0.3">
      <c r="A36" s="20" t="s">
        <v>109</v>
      </c>
      <c r="B36" s="8" t="s">
        <v>35</v>
      </c>
      <c r="C36" s="9" t="s">
        <v>36</v>
      </c>
      <c r="D36" s="40">
        <f>E36*515.5*12</f>
        <v>13856.64</v>
      </c>
      <c r="E36" s="43">
        <v>2.2400000000000002</v>
      </c>
    </row>
    <row r="37" spans="1:5" ht="39" thickBot="1" x14ac:dyDescent="0.3">
      <c r="A37" s="20" t="s">
        <v>110</v>
      </c>
      <c r="B37" s="8" t="s">
        <v>37</v>
      </c>
      <c r="C37" s="9" t="s">
        <v>14</v>
      </c>
      <c r="D37" s="41"/>
      <c r="E37" s="44"/>
    </row>
    <row r="38" spans="1:5" ht="51.75" thickBot="1" x14ac:dyDescent="0.3">
      <c r="A38" s="20" t="s">
        <v>111</v>
      </c>
      <c r="B38" s="8" t="s">
        <v>38</v>
      </c>
      <c r="C38" s="9" t="s">
        <v>14</v>
      </c>
      <c r="D38" s="41"/>
      <c r="E38" s="44"/>
    </row>
    <row r="39" spans="1:5" ht="39" thickBot="1" x14ac:dyDescent="0.3">
      <c r="A39" s="20" t="s">
        <v>112</v>
      </c>
      <c r="B39" s="8" t="s">
        <v>39</v>
      </c>
      <c r="C39" s="9" t="s">
        <v>14</v>
      </c>
      <c r="D39" s="41"/>
      <c r="E39" s="44"/>
    </row>
    <row r="40" spans="1:5" ht="39" thickBot="1" x14ac:dyDescent="0.3">
      <c r="A40" s="20" t="s">
        <v>113</v>
      </c>
      <c r="B40" s="8" t="s">
        <v>40</v>
      </c>
      <c r="C40" s="9" t="s">
        <v>14</v>
      </c>
      <c r="D40" s="42"/>
      <c r="E40" s="45"/>
    </row>
    <row r="41" spans="1:5" ht="15.75" thickBot="1" x14ac:dyDescent="0.3">
      <c r="A41" s="20" t="s">
        <v>114</v>
      </c>
      <c r="B41" s="57" t="s">
        <v>41</v>
      </c>
      <c r="C41" s="58"/>
      <c r="D41" s="58"/>
      <c r="E41" s="59"/>
    </row>
    <row r="42" spans="1:5" ht="26.25" thickBot="1" x14ac:dyDescent="0.3">
      <c r="A42" s="20" t="s">
        <v>115</v>
      </c>
      <c r="B42" s="8" t="s">
        <v>42</v>
      </c>
      <c r="C42" s="9" t="s">
        <v>36</v>
      </c>
      <c r="D42" s="54">
        <f>E42*515.5*12</f>
        <v>45219.659999999996</v>
      </c>
      <c r="E42" s="43">
        <v>7.31</v>
      </c>
    </row>
    <row r="43" spans="1:5" ht="26.25" thickBot="1" x14ac:dyDescent="0.3">
      <c r="A43" s="20" t="s">
        <v>116</v>
      </c>
      <c r="B43" s="10" t="s">
        <v>43</v>
      </c>
      <c r="C43" s="10" t="s">
        <v>23</v>
      </c>
      <c r="D43" s="55"/>
      <c r="E43" s="44"/>
    </row>
    <row r="44" spans="1:5" ht="26.25" thickBot="1" x14ac:dyDescent="0.3">
      <c r="A44" s="20" t="s">
        <v>117</v>
      </c>
      <c r="B44" s="9" t="s">
        <v>44</v>
      </c>
      <c r="C44" s="9" t="s">
        <v>23</v>
      </c>
      <c r="D44" s="55"/>
      <c r="E44" s="44"/>
    </row>
    <row r="45" spans="1:5" ht="39" thickBot="1" x14ac:dyDescent="0.3">
      <c r="A45" s="20" t="s">
        <v>118</v>
      </c>
      <c r="B45" s="8" t="s">
        <v>45</v>
      </c>
      <c r="C45" s="9" t="s">
        <v>14</v>
      </c>
      <c r="D45" s="56"/>
      <c r="E45" s="45"/>
    </row>
    <row r="46" spans="1:5" ht="25.5" customHeight="1" thickBot="1" x14ac:dyDescent="0.3">
      <c r="A46" s="22"/>
      <c r="B46" s="37" t="s">
        <v>46</v>
      </c>
      <c r="C46" s="38"/>
      <c r="D46" s="38"/>
      <c r="E46" s="39"/>
    </row>
    <row r="47" spans="1:5" ht="39" thickBot="1" x14ac:dyDescent="0.3">
      <c r="A47" s="20" t="s">
        <v>119</v>
      </c>
      <c r="B47" s="8" t="s">
        <v>47</v>
      </c>
      <c r="C47" s="9" t="s">
        <v>48</v>
      </c>
      <c r="D47" s="54">
        <f>E47*515.5*12</f>
        <v>33033.24</v>
      </c>
      <c r="E47" s="43">
        <v>5.34</v>
      </c>
    </row>
    <row r="48" spans="1:5" ht="29.25" thickBot="1" x14ac:dyDescent="0.3">
      <c r="A48" s="20" t="s">
        <v>120</v>
      </c>
      <c r="B48" s="8" t="s">
        <v>49</v>
      </c>
      <c r="C48" s="9" t="s">
        <v>14</v>
      </c>
      <c r="D48" s="55"/>
      <c r="E48" s="44"/>
    </row>
    <row r="49" spans="1:5" ht="64.5" thickBot="1" x14ac:dyDescent="0.3">
      <c r="A49" s="20" t="s">
        <v>121</v>
      </c>
      <c r="B49" s="8" t="s">
        <v>50</v>
      </c>
      <c r="C49" s="9" t="s">
        <v>23</v>
      </c>
      <c r="D49" s="55"/>
      <c r="E49" s="44"/>
    </row>
    <row r="50" spans="1:5" ht="26.25" thickBot="1" x14ac:dyDescent="0.3">
      <c r="A50" s="20" t="s">
        <v>122</v>
      </c>
      <c r="B50" s="8" t="s">
        <v>51</v>
      </c>
      <c r="C50" s="9" t="s">
        <v>14</v>
      </c>
      <c r="D50" s="55"/>
      <c r="E50" s="44"/>
    </row>
    <row r="51" spans="1:5" ht="26.25" thickBot="1" x14ac:dyDescent="0.3">
      <c r="A51" s="20" t="s">
        <v>123</v>
      </c>
      <c r="B51" s="8" t="s">
        <v>52</v>
      </c>
      <c r="C51" s="9" t="s">
        <v>14</v>
      </c>
      <c r="D51" s="55"/>
      <c r="E51" s="44"/>
    </row>
    <row r="52" spans="1:5" ht="26.25" thickBot="1" x14ac:dyDescent="0.3">
      <c r="A52" s="20" t="s">
        <v>124</v>
      </c>
      <c r="B52" s="8" t="s">
        <v>53</v>
      </c>
      <c r="C52" s="9" t="s">
        <v>36</v>
      </c>
      <c r="D52" s="55"/>
      <c r="E52" s="44"/>
    </row>
    <row r="53" spans="1:5" ht="26.25" thickBot="1" x14ac:dyDescent="0.3">
      <c r="A53" s="20" t="s">
        <v>125</v>
      </c>
      <c r="B53" s="8" t="s">
        <v>54</v>
      </c>
      <c r="C53" s="9" t="s">
        <v>14</v>
      </c>
      <c r="D53" s="55"/>
      <c r="E53" s="44"/>
    </row>
    <row r="54" spans="1:5" ht="26.25" thickBot="1" x14ac:dyDescent="0.3">
      <c r="A54" s="20" t="s">
        <v>126</v>
      </c>
      <c r="B54" s="8" t="s">
        <v>55</v>
      </c>
      <c r="C54" s="9" t="s">
        <v>14</v>
      </c>
      <c r="D54" s="55"/>
      <c r="E54" s="44"/>
    </row>
    <row r="55" spans="1:5" ht="26.25" thickBot="1" x14ac:dyDescent="0.3">
      <c r="A55" s="20" t="s">
        <v>127</v>
      </c>
      <c r="B55" s="8" t="s">
        <v>56</v>
      </c>
      <c r="C55" s="9" t="s">
        <v>14</v>
      </c>
      <c r="D55" s="56"/>
      <c r="E55" s="45"/>
    </row>
    <row r="56" spans="1:5" ht="16.5" thickBot="1" x14ac:dyDescent="0.3">
      <c r="A56" s="22"/>
      <c r="B56" s="37" t="s">
        <v>57</v>
      </c>
      <c r="C56" s="38"/>
      <c r="D56" s="38"/>
      <c r="E56" s="39"/>
    </row>
    <row r="57" spans="1:5" ht="77.25" thickBot="1" x14ac:dyDescent="0.3">
      <c r="A57" s="20" t="s">
        <v>128</v>
      </c>
      <c r="B57" s="8" t="s">
        <v>58</v>
      </c>
      <c r="C57" s="9" t="s">
        <v>59</v>
      </c>
      <c r="D57" s="54">
        <f>E57*515.5*12</f>
        <v>7175.7599999999984</v>
      </c>
      <c r="E57" s="43">
        <v>1.1599999999999999</v>
      </c>
    </row>
    <row r="58" spans="1:5" ht="39" thickBot="1" x14ac:dyDescent="0.3">
      <c r="A58" s="20" t="s">
        <v>129</v>
      </c>
      <c r="B58" s="8" t="s">
        <v>60</v>
      </c>
      <c r="C58" s="9" t="s">
        <v>61</v>
      </c>
      <c r="D58" s="56"/>
      <c r="E58" s="45"/>
    </row>
    <row r="59" spans="1:5" ht="15.75" thickBot="1" x14ac:dyDescent="0.3">
      <c r="A59" s="37" t="s">
        <v>62</v>
      </c>
      <c r="B59" s="38"/>
      <c r="C59" s="38"/>
      <c r="D59" s="38"/>
      <c r="E59" s="39"/>
    </row>
    <row r="60" spans="1:5" ht="39" thickBot="1" x14ac:dyDescent="0.3">
      <c r="A60" s="20" t="s">
        <v>130</v>
      </c>
      <c r="B60" s="8" t="s">
        <v>63</v>
      </c>
      <c r="C60" s="9" t="s">
        <v>64</v>
      </c>
      <c r="D60" s="40">
        <f>E60*515.5*12</f>
        <v>11011.08</v>
      </c>
      <c r="E60" s="43">
        <v>1.78</v>
      </c>
    </row>
    <row r="61" spans="1:5" ht="26.25" thickBot="1" x14ac:dyDescent="0.3">
      <c r="A61" s="20" t="s">
        <v>131</v>
      </c>
      <c r="B61" s="8" t="s">
        <v>65</v>
      </c>
      <c r="C61" s="9" t="s">
        <v>66</v>
      </c>
      <c r="D61" s="41"/>
      <c r="E61" s="44"/>
    </row>
    <row r="62" spans="1:5" ht="77.25" thickBot="1" x14ac:dyDescent="0.3">
      <c r="A62" s="20" t="s">
        <v>132</v>
      </c>
      <c r="B62" s="8" t="s">
        <v>67</v>
      </c>
      <c r="C62" s="9" t="s">
        <v>36</v>
      </c>
      <c r="D62" s="41"/>
      <c r="E62" s="44"/>
    </row>
    <row r="63" spans="1:5" ht="39" thickBot="1" x14ac:dyDescent="0.3">
      <c r="A63" s="20" t="s">
        <v>133</v>
      </c>
      <c r="B63" s="8" t="s">
        <v>68</v>
      </c>
      <c r="C63" s="9" t="s">
        <v>66</v>
      </c>
      <c r="D63" s="41"/>
      <c r="E63" s="44"/>
    </row>
    <row r="64" spans="1:5" ht="15.75" thickBot="1" x14ac:dyDescent="0.3">
      <c r="A64" s="20" t="s">
        <v>134</v>
      </c>
      <c r="B64" s="8" t="s">
        <v>69</v>
      </c>
      <c r="C64" s="9" t="s">
        <v>70</v>
      </c>
      <c r="D64" s="42"/>
      <c r="E64" s="45"/>
    </row>
    <row r="65" spans="1:11" ht="25.5" customHeight="1" thickBot="1" x14ac:dyDescent="0.3">
      <c r="A65" s="37" t="s">
        <v>71</v>
      </c>
      <c r="B65" s="38"/>
      <c r="C65" s="38"/>
      <c r="D65" s="38"/>
      <c r="E65" s="39"/>
    </row>
    <row r="66" spans="1:11" ht="16.5" thickBot="1" x14ac:dyDescent="0.3">
      <c r="A66" s="20" t="s">
        <v>135</v>
      </c>
      <c r="B66" s="11" t="s">
        <v>72</v>
      </c>
      <c r="C66" s="12"/>
      <c r="D66" s="40">
        <f>E66*515.5*12</f>
        <v>8598.5399999999991</v>
      </c>
      <c r="E66" s="43">
        <v>1.39</v>
      </c>
    </row>
    <row r="67" spans="1:11" ht="77.25" thickBot="1" x14ac:dyDescent="0.3">
      <c r="A67" s="20" t="s">
        <v>136</v>
      </c>
      <c r="B67" s="8" t="s">
        <v>73</v>
      </c>
      <c r="C67" s="9" t="s">
        <v>14</v>
      </c>
      <c r="D67" s="41"/>
      <c r="E67" s="44"/>
    </row>
    <row r="68" spans="1:11" ht="39" thickBot="1" x14ac:dyDescent="0.3">
      <c r="A68" s="20" t="s">
        <v>137</v>
      </c>
      <c r="B68" s="8" t="s">
        <v>74</v>
      </c>
      <c r="C68" s="9" t="s">
        <v>66</v>
      </c>
      <c r="D68" s="41"/>
      <c r="E68" s="44"/>
    </row>
    <row r="69" spans="1:11" ht="16.5" thickBot="1" x14ac:dyDescent="0.3">
      <c r="A69" s="20" t="s">
        <v>138</v>
      </c>
      <c r="B69" s="11" t="s">
        <v>75</v>
      </c>
      <c r="C69" s="12"/>
      <c r="D69" s="41"/>
      <c r="E69" s="44"/>
    </row>
    <row r="70" spans="1:11" ht="39" thickBot="1" x14ac:dyDescent="0.3">
      <c r="A70" s="20" t="s">
        <v>139</v>
      </c>
      <c r="B70" s="8" t="s">
        <v>74</v>
      </c>
      <c r="C70" s="9" t="s">
        <v>64</v>
      </c>
      <c r="D70" s="42"/>
      <c r="E70" s="45"/>
    </row>
    <row r="71" spans="1:11" ht="15.75" thickBot="1" x14ac:dyDescent="0.3">
      <c r="A71" s="46" t="s">
        <v>76</v>
      </c>
      <c r="B71" s="47"/>
      <c r="C71" s="47"/>
      <c r="D71" s="47"/>
      <c r="E71" s="48"/>
    </row>
    <row r="72" spans="1:11" ht="39" thickBot="1" x14ac:dyDescent="0.3">
      <c r="A72" s="23" t="s">
        <v>140</v>
      </c>
      <c r="B72" s="13" t="s">
        <v>77</v>
      </c>
      <c r="C72" s="49" t="s">
        <v>78</v>
      </c>
      <c r="D72" s="49">
        <f>E72*515.5*12</f>
        <v>11258.52</v>
      </c>
      <c r="E72" s="51">
        <v>1.82</v>
      </c>
    </row>
    <row r="73" spans="1:11" ht="39" thickBot="1" x14ac:dyDescent="0.3">
      <c r="A73" s="24" t="s">
        <v>141</v>
      </c>
      <c r="B73" s="14" t="s">
        <v>79</v>
      </c>
      <c r="C73" s="50"/>
      <c r="D73" s="50"/>
      <c r="E73" s="52"/>
    </row>
    <row r="74" spans="1:11" ht="15.75" thickBot="1" x14ac:dyDescent="0.3">
      <c r="A74" s="53" t="s">
        <v>80</v>
      </c>
      <c r="B74" s="35"/>
      <c r="C74" s="35"/>
      <c r="D74" s="35"/>
      <c r="E74" s="36"/>
    </row>
    <row r="75" spans="1:11" ht="39" thickBot="1" x14ac:dyDescent="0.3">
      <c r="A75" s="24" t="s">
        <v>142</v>
      </c>
      <c r="B75" s="14" t="s">
        <v>81</v>
      </c>
      <c r="C75" s="14" t="s">
        <v>14</v>
      </c>
      <c r="D75" s="15">
        <f>E75*515.5*12</f>
        <v>804.18000000000006</v>
      </c>
      <c r="E75" s="30">
        <v>0.13</v>
      </c>
    </row>
    <row r="76" spans="1:11" ht="15.75" thickBot="1" x14ac:dyDescent="0.3">
      <c r="A76" s="34" t="s">
        <v>82</v>
      </c>
      <c r="B76" s="35"/>
      <c r="C76" s="35"/>
      <c r="D76" s="35"/>
      <c r="E76" s="36"/>
    </row>
    <row r="77" spans="1:11" ht="26.25" thickBot="1" x14ac:dyDescent="0.3">
      <c r="A77" s="23" t="s">
        <v>143</v>
      </c>
      <c r="B77" s="13" t="s">
        <v>83</v>
      </c>
      <c r="C77" s="16">
        <v>12</v>
      </c>
      <c r="D77" s="17">
        <f>E77*515.5*12</f>
        <v>37425.300000000003</v>
      </c>
      <c r="E77" s="31">
        <v>6.05</v>
      </c>
    </row>
    <row r="78" spans="1:11" ht="16.5" thickBot="1" x14ac:dyDescent="0.3">
      <c r="A78" s="22"/>
      <c r="B78" s="11" t="s">
        <v>84</v>
      </c>
      <c r="C78" s="18"/>
      <c r="D78" s="25">
        <f>D16+D22+D28+D36+D42+D47+D57+D60+D66+D72+D75+D77</f>
        <v>217623.47999999998</v>
      </c>
      <c r="E78" s="25">
        <f>E16+E22+E28+E36+E42+E47+E57+E60+E66+E72+E75+E77</f>
        <v>35.18</v>
      </c>
    </row>
    <row r="79" spans="1:11" ht="15.75" x14ac:dyDescent="0.25">
      <c r="K79" s="19"/>
    </row>
  </sheetData>
  <mergeCells count="42">
    <mergeCell ref="A74:E74"/>
    <mergeCell ref="A76:E76"/>
    <mergeCell ref="A65:E65"/>
    <mergeCell ref="D66:D70"/>
    <mergeCell ref="E66:E70"/>
    <mergeCell ref="A71:E71"/>
    <mergeCell ref="C72:C73"/>
    <mergeCell ref="D72:D73"/>
    <mergeCell ref="E72:E73"/>
    <mergeCell ref="B56:E56"/>
    <mergeCell ref="D57:D58"/>
    <mergeCell ref="E57:E58"/>
    <mergeCell ref="A59:E59"/>
    <mergeCell ref="D60:D64"/>
    <mergeCell ref="E60:E64"/>
    <mergeCell ref="B41:E41"/>
    <mergeCell ref="D42:D45"/>
    <mergeCell ref="E42:E45"/>
    <mergeCell ref="B46:E46"/>
    <mergeCell ref="D47:D55"/>
    <mergeCell ref="E47:E55"/>
    <mergeCell ref="B27:E27"/>
    <mergeCell ref="D28:D34"/>
    <mergeCell ref="E28:E34"/>
    <mergeCell ref="B35:E35"/>
    <mergeCell ref="D36:D40"/>
    <mergeCell ref="E36:E40"/>
    <mergeCell ref="D22:D26"/>
    <mergeCell ref="E22:E26"/>
    <mergeCell ref="A2:E2"/>
    <mergeCell ref="D3:E3"/>
    <mergeCell ref="D4:E4"/>
    <mergeCell ref="A6:E6"/>
    <mergeCell ref="A7:E7"/>
    <mergeCell ref="A9:A13"/>
    <mergeCell ref="B9:B13"/>
    <mergeCell ref="C9:C13"/>
    <mergeCell ref="B14:E14"/>
    <mergeCell ref="B15:E15"/>
    <mergeCell ref="D16:D20"/>
    <mergeCell ref="E16:E20"/>
    <mergeCell ref="B21:E21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9"/>
  <sheetViews>
    <sheetView topLeftCell="A62" workbookViewId="0">
      <selection activeCell="E79" sqref="E79"/>
    </sheetView>
  </sheetViews>
  <sheetFormatPr defaultRowHeight="15" x14ac:dyDescent="0.25"/>
  <cols>
    <col min="1" max="1" width="17.28515625" style="21" customWidth="1"/>
    <col min="2" max="2" width="19.5703125" customWidth="1"/>
    <col min="3" max="3" width="17.28515625" customWidth="1"/>
    <col min="4" max="4" width="18.42578125" customWidth="1"/>
    <col min="5" max="5" width="20.42578125" style="26" customWidth="1"/>
  </cols>
  <sheetData>
    <row r="2" spans="1:11" x14ac:dyDescent="0.25">
      <c r="A2" s="32" t="s">
        <v>0</v>
      </c>
      <c r="B2" s="32"/>
      <c r="C2" s="32"/>
      <c r="D2" s="32"/>
      <c r="E2" s="32"/>
      <c r="K2" s="1"/>
    </row>
    <row r="3" spans="1:11" x14ac:dyDescent="0.25">
      <c r="D3" s="32" t="s">
        <v>85</v>
      </c>
      <c r="E3" s="32"/>
    </row>
    <row r="4" spans="1:11" x14ac:dyDescent="0.25">
      <c r="D4" s="32" t="s">
        <v>174</v>
      </c>
      <c r="E4" s="32"/>
      <c r="K4" s="2" t="s">
        <v>86</v>
      </c>
    </row>
    <row r="5" spans="1:11" x14ac:dyDescent="0.25">
      <c r="K5" s="2"/>
    </row>
    <row r="6" spans="1:11" x14ac:dyDescent="0.25">
      <c r="A6" s="33" t="s">
        <v>87</v>
      </c>
      <c r="B6" s="33"/>
      <c r="C6" s="33"/>
      <c r="D6" s="33"/>
      <c r="E6" s="33"/>
    </row>
    <row r="7" spans="1:11" x14ac:dyDescent="0.25">
      <c r="A7" s="33" t="s">
        <v>175</v>
      </c>
      <c r="B7" s="33"/>
      <c r="C7" s="33"/>
      <c r="D7" s="33"/>
      <c r="E7" s="33"/>
      <c r="K7" s="3"/>
    </row>
    <row r="8" spans="1:11" ht="16.5" thickBot="1" x14ac:dyDescent="0.3">
      <c r="K8" s="4"/>
    </row>
    <row r="9" spans="1:11" x14ac:dyDescent="0.25">
      <c r="A9" s="60" t="s">
        <v>2</v>
      </c>
      <c r="B9" s="54" t="s">
        <v>3</v>
      </c>
      <c r="C9" s="54" t="s">
        <v>4</v>
      </c>
      <c r="D9" s="5"/>
      <c r="E9" s="27"/>
    </row>
    <row r="10" spans="1:11" x14ac:dyDescent="0.25">
      <c r="A10" s="61"/>
      <c r="B10" s="55"/>
      <c r="C10" s="55"/>
      <c r="D10" s="6"/>
      <c r="E10" s="28"/>
    </row>
    <row r="11" spans="1:11" ht="28.5" x14ac:dyDescent="0.25">
      <c r="A11" s="61"/>
      <c r="B11" s="55"/>
      <c r="C11" s="55"/>
      <c r="D11" s="6" t="s">
        <v>5</v>
      </c>
      <c r="E11" s="28" t="s">
        <v>7</v>
      </c>
    </row>
    <row r="12" spans="1:11" x14ac:dyDescent="0.25">
      <c r="A12" s="61"/>
      <c r="B12" s="55"/>
      <c r="C12" s="55"/>
      <c r="D12" s="6" t="s">
        <v>6</v>
      </c>
      <c r="E12" s="28" t="s">
        <v>8</v>
      </c>
    </row>
    <row r="13" spans="1:11" ht="16.5" thickBot="1" x14ac:dyDescent="0.3">
      <c r="A13" s="62"/>
      <c r="B13" s="56"/>
      <c r="C13" s="56"/>
      <c r="D13" s="7"/>
      <c r="E13" s="29"/>
    </row>
    <row r="14" spans="1:11" ht="25.5" customHeight="1" thickBot="1" x14ac:dyDescent="0.3">
      <c r="A14" s="22"/>
      <c r="B14" s="37" t="s">
        <v>9</v>
      </c>
      <c r="C14" s="38"/>
      <c r="D14" s="38"/>
      <c r="E14" s="39"/>
    </row>
    <row r="15" spans="1:11" ht="15.75" thickBot="1" x14ac:dyDescent="0.3">
      <c r="A15" s="20" t="s">
        <v>89</v>
      </c>
      <c r="B15" s="57" t="s">
        <v>10</v>
      </c>
      <c r="C15" s="58"/>
      <c r="D15" s="58"/>
      <c r="E15" s="59"/>
    </row>
    <row r="16" spans="1:11" ht="102.75" thickBot="1" x14ac:dyDescent="0.3">
      <c r="A16" s="20" t="s">
        <v>91</v>
      </c>
      <c r="B16" s="8" t="s">
        <v>11</v>
      </c>
      <c r="C16" s="9" t="s">
        <v>12</v>
      </c>
      <c r="D16" s="40">
        <f>E16*510.4*12</f>
        <v>7778.4959999999992</v>
      </c>
      <c r="E16" s="43">
        <v>1.27</v>
      </c>
    </row>
    <row r="17" spans="1:5" ht="64.5" thickBot="1" x14ac:dyDescent="0.3">
      <c r="A17" s="20" t="s">
        <v>92</v>
      </c>
      <c r="B17" s="8" t="s">
        <v>13</v>
      </c>
      <c r="C17" s="9" t="s">
        <v>14</v>
      </c>
      <c r="D17" s="41"/>
      <c r="E17" s="44"/>
    </row>
    <row r="18" spans="1:5" ht="39" thickBot="1" x14ac:dyDescent="0.3">
      <c r="A18" s="20" t="s">
        <v>93</v>
      </c>
      <c r="B18" s="8" t="s">
        <v>15</v>
      </c>
      <c r="C18" s="9" t="s">
        <v>14</v>
      </c>
      <c r="D18" s="41"/>
      <c r="E18" s="44"/>
    </row>
    <row r="19" spans="1:5" ht="39" thickBot="1" x14ac:dyDescent="0.3">
      <c r="A19" s="20" t="s">
        <v>94</v>
      </c>
      <c r="B19" s="8" t="s">
        <v>16</v>
      </c>
      <c r="C19" s="9" t="s">
        <v>14</v>
      </c>
      <c r="D19" s="41"/>
      <c r="E19" s="44"/>
    </row>
    <row r="20" spans="1:5" ht="26.25" thickBot="1" x14ac:dyDescent="0.3">
      <c r="A20" s="20" t="s">
        <v>95</v>
      </c>
      <c r="B20" s="8" t="s">
        <v>17</v>
      </c>
      <c r="C20" s="9" t="s">
        <v>14</v>
      </c>
      <c r="D20" s="42"/>
      <c r="E20" s="45"/>
    </row>
    <row r="21" spans="1:5" ht="15.75" thickBot="1" x14ac:dyDescent="0.3">
      <c r="A21" s="20" t="s">
        <v>18</v>
      </c>
      <c r="B21" s="57" t="s">
        <v>19</v>
      </c>
      <c r="C21" s="58"/>
      <c r="D21" s="58"/>
      <c r="E21" s="59"/>
    </row>
    <row r="22" spans="1:5" ht="51.75" thickBot="1" x14ac:dyDescent="0.3">
      <c r="A22" s="20" t="s">
        <v>96</v>
      </c>
      <c r="B22" s="8" t="s">
        <v>20</v>
      </c>
      <c r="C22" s="9" t="s">
        <v>14</v>
      </c>
      <c r="D22" s="40">
        <f>E22*510.4*12</f>
        <v>19109.376</v>
      </c>
      <c r="E22" s="43">
        <v>3.12</v>
      </c>
    </row>
    <row r="23" spans="1:5" ht="51.75" thickBot="1" x14ac:dyDescent="0.3">
      <c r="A23" s="20" t="s">
        <v>97</v>
      </c>
      <c r="B23" s="8" t="s">
        <v>21</v>
      </c>
      <c r="C23" s="9" t="s">
        <v>14</v>
      </c>
      <c r="D23" s="41"/>
      <c r="E23" s="44"/>
    </row>
    <row r="24" spans="1:5" ht="26.25" thickBot="1" x14ac:dyDescent="0.3">
      <c r="A24" s="20" t="s">
        <v>98</v>
      </c>
      <c r="B24" s="8" t="s">
        <v>22</v>
      </c>
      <c r="C24" s="9" t="s">
        <v>23</v>
      </c>
      <c r="D24" s="41"/>
      <c r="E24" s="44"/>
    </row>
    <row r="25" spans="1:5" ht="26.25" thickBot="1" x14ac:dyDescent="0.3">
      <c r="A25" s="20" t="s">
        <v>99</v>
      </c>
      <c r="B25" s="8" t="s">
        <v>24</v>
      </c>
      <c r="C25" s="9" t="s">
        <v>23</v>
      </c>
      <c r="D25" s="41"/>
      <c r="E25" s="44"/>
    </row>
    <row r="26" spans="1:5" ht="26.25" thickBot="1" x14ac:dyDescent="0.3">
      <c r="A26" s="20" t="s">
        <v>100</v>
      </c>
      <c r="B26" s="8" t="s">
        <v>25</v>
      </c>
      <c r="C26" s="9" t="s">
        <v>14</v>
      </c>
      <c r="D26" s="42"/>
      <c r="E26" s="45"/>
    </row>
    <row r="27" spans="1:5" ht="15.75" thickBot="1" x14ac:dyDescent="0.3">
      <c r="A27" s="20" t="s">
        <v>90</v>
      </c>
      <c r="B27" s="57" t="s">
        <v>26</v>
      </c>
      <c r="C27" s="58"/>
      <c r="D27" s="58"/>
      <c r="E27" s="59"/>
    </row>
    <row r="28" spans="1:5" ht="51.75" thickBot="1" x14ac:dyDescent="0.3">
      <c r="A28" s="20" t="s">
        <v>101</v>
      </c>
      <c r="B28" s="8" t="s">
        <v>27</v>
      </c>
      <c r="C28" s="9" t="s">
        <v>14</v>
      </c>
      <c r="D28" s="54">
        <f>E28*510.4*12</f>
        <v>21865.536</v>
      </c>
      <c r="E28" s="43">
        <v>3.57</v>
      </c>
    </row>
    <row r="29" spans="1:5" ht="51.75" thickBot="1" x14ac:dyDescent="0.3">
      <c r="A29" s="20" t="s">
        <v>102</v>
      </c>
      <c r="B29" s="8" t="s">
        <v>28</v>
      </c>
      <c r="C29" s="9" t="s">
        <v>14</v>
      </c>
      <c r="D29" s="55"/>
      <c r="E29" s="44"/>
    </row>
    <row r="30" spans="1:5" ht="39" thickBot="1" x14ac:dyDescent="0.3">
      <c r="A30" s="20" t="s">
        <v>103</v>
      </c>
      <c r="B30" s="8" t="s">
        <v>29</v>
      </c>
      <c r="C30" s="9" t="s">
        <v>23</v>
      </c>
      <c r="D30" s="55"/>
      <c r="E30" s="44"/>
    </row>
    <row r="31" spans="1:5" ht="26.25" thickBot="1" x14ac:dyDescent="0.3">
      <c r="A31" s="20" t="s">
        <v>104</v>
      </c>
      <c r="B31" s="8" t="s">
        <v>30</v>
      </c>
      <c r="C31" s="9" t="s">
        <v>23</v>
      </c>
      <c r="D31" s="55"/>
      <c r="E31" s="44"/>
    </row>
    <row r="32" spans="1:5" ht="26.25" thickBot="1" x14ac:dyDescent="0.3">
      <c r="A32" s="20" t="s">
        <v>105</v>
      </c>
      <c r="B32" s="8" t="s">
        <v>31</v>
      </c>
      <c r="C32" s="9" t="s">
        <v>14</v>
      </c>
      <c r="D32" s="55"/>
      <c r="E32" s="44"/>
    </row>
    <row r="33" spans="1:5" ht="39" thickBot="1" x14ac:dyDescent="0.3">
      <c r="A33" s="20" t="s">
        <v>106</v>
      </c>
      <c r="B33" s="8" t="s">
        <v>32</v>
      </c>
      <c r="C33" s="9" t="s">
        <v>14</v>
      </c>
      <c r="D33" s="55"/>
      <c r="E33" s="44"/>
    </row>
    <row r="34" spans="1:5" ht="26.25" thickBot="1" x14ac:dyDescent="0.3">
      <c r="A34" s="20" t="s">
        <v>107</v>
      </c>
      <c r="B34" s="8" t="s">
        <v>33</v>
      </c>
      <c r="C34" s="9" t="s">
        <v>14</v>
      </c>
      <c r="D34" s="56"/>
      <c r="E34" s="45"/>
    </row>
    <row r="35" spans="1:5" ht="15.75" thickBot="1" x14ac:dyDescent="0.3">
      <c r="A35" s="20" t="s">
        <v>108</v>
      </c>
      <c r="B35" s="57" t="s">
        <v>34</v>
      </c>
      <c r="C35" s="58"/>
      <c r="D35" s="58"/>
      <c r="E35" s="59"/>
    </row>
    <row r="36" spans="1:5" ht="26.25" thickBot="1" x14ac:dyDescent="0.3">
      <c r="A36" s="20" t="s">
        <v>109</v>
      </c>
      <c r="B36" s="8" t="s">
        <v>35</v>
      </c>
      <c r="C36" s="9" t="s">
        <v>36</v>
      </c>
      <c r="D36" s="40">
        <f>E36*510.4*12</f>
        <v>13719.552</v>
      </c>
      <c r="E36" s="43">
        <v>2.2400000000000002</v>
      </c>
    </row>
    <row r="37" spans="1:5" ht="39" thickBot="1" x14ac:dyDescent="0.3">
      <c r="A37" s="20" t="s">
        <v>110</v>
      </c>
      <c r="B37" s="8" t="s">
        <v>37</v>
      </c>
      <c r="C37" s="9" t="s">
        <v>14</v>
      </c>
      <c r="D37" s="41"/>
      <c r="E37" s="44"/>
    </row>
    <row r="38" spans="1:5" ht="51.75" thickBot="1" x14ac:dyDescent="0.3">
      <c r="A38" s="20" t="s">
        <v>111</v>
      </c>
      <c r="B38" s="8" t="s">
        <v>38</v>
      </c>
      <c r="C38" s="9" t="s">
        <v>14</v>
      </c>
      <c r="D38" s="41"/>
      <c r="E38" s="44"/>
    </row>
    <row r="39" spans="1:5" ht="39" thickBot="1" x14ac:dyDescent="0.3">
      <c r="A39" s="20" t="s">
        <v>112</v>
      </c>
      <c r="B39" s="8" t="s">
        <v>39</v>
      </c>
      <c r="C39" s="9" t="s">
        <v>14</v>
      </c>
      <c r="D39" s="41"/>
      <c r="E39" s="44"/>
    </row>
    <row r="40" spans="1:5" ht="39" thickBot="1" x14ac:dyDescent="0.3">
      <c r="A40" s="20" t="s">
        <v>113</v>
      </c>
      <c r="B40" s="8" t="s">
        <v>40</v>
      </c>
      <c r="C40" s="9" t="s">
        <v>14</v>
      </c>
      <c r="D40" s="42"/>
      <c r="E40" s="45"/>
    </row>
    <row r="41" spans="1:5" ht="15.75" thickBot="1" x14ac:dyDescent="0.3">
      <c r="A41" s="20" t="s">
        <v>114</v>
      </c>
      <c r="B41" s="57" t="s">
        <v>41</v>
      </c>
      <c r="C41" s="58"/>
      <c r="D41" s="58"/>
      <c r="E41" s="59"/>
    </row>
    <row r="42" spans="1:5" ht="26.25" thickBot="1" x14ac:dyDescent="0.3">
      <c r="A42" s="20" t="s">
        <v>115</v>
      </c>
      <c r="B42" s="8" t="s">
        <v>42</v>
      </c>
      <c r="C42" s="9" t="s">
        <v>36</v>
      </c>
      <c r="D42" s="54">
        <f>E42*510.4*12</f>
        <v>44772.287999999993</v>
      </c>
      <c r="E42" s="43">
        <v>7.31</v>
      </c>
    </row>
    <row r="43" spans="1:5" ht="26.25" thickBot="1" x14ac:dyDescent="0.3">
      <c r="A43" s="20" t="s">
        <v>116</v>
      </c>
      <c r="B43" s="10" t="s">
        <v>43</v>
      </c>
      <c r="C43" s="10" t="s">
        <v>23</v>
      </c>
      <c r="D43" s="55"/>
      <c r="E43" s="44"/>
    </row>
    <row r="44" spans="1:5" ht="26.25" thickBot="1" x14ac:dyDescent="0.3">
      <c r="A44" s="20" t="s">
        <v>117</v>
      </c>
      <c r="B44" s="9" t="s">
        <v>44</v>
      </c>
      <c r="C44" s="9" t="s">
        <v>23</v>
      </c>
      <c r="D44" s="55"/>
      <c r="E44" s="44"/>
    </row>
    <row r="45" spans="1:5" ht="39" thickBot="1" x14ac:dyDescent="0.3">
      <c r="A45" s="20" t="s">
        <v>118</v>
      </c>
      <c r="B45" s="8" t="s">
        <v>45</v>
      </c>
      <c r="C45" s="9" t="s">
        <v>14</v>
      </c>
      <c r="D45" s="56"/>
      <c r="E45" s="45"/>
    </row>
    <row r="46" spans="1:5" ht="25.5" customHeight="1" thickBot="1" x14ac:dyDescent="0.3">
      <c r="A46" s="22"/>
      <c r="B46" s="37" t="s">
        <v>46</v>
      </c>
      <c r="C46" s="38"/>
      <c r="D46" s="38"/>
      <c r="E46" s="39"/>
    </row>
    <row r="47" spans="1:5" ht="39" thickBot="1" x14ac:dyDescent="0.3">
      <c r="A47" s="20" t="s">
        <v>119</v>
      </c>
      <c r="B47" s="8" t="s">
        <v>47</v>
      </c>
      <c r="C47" s="9" t="s">
        <v>48</v>
      </c>
      <c r="D47" s="54">
        <f>E47*510.4*12</f>
        <v>32706.431999999993</v>
      </c>
      <c r="E47" s="43">
        <v>5.34</v>
      </c>
    </row>
    <row r="48" spans="1:5" ht="29.25" thickBot="1" x14ac:dyDescent="0.3">
      <c r="A48" s="20" t="s">
        <v>120</v>
      </c>
      <c r="B48" s="8" t="s">
        <v>49</v>
      </c>
      <c r="C48" s="9" t="s">
        <v>14</v>
      </c>
      <c r="D48" s="55"/>
      <c r="E48" s="44"/>
    </row>
    <row r="49" spans="1:5" ht="64.5" thickBot="1" x14ac:dyDescent="0.3">
      <c r="A49" s="20" t="s">
        <v>121</v>
      </c>
      <c r="B49" s="8" t="s">
        <v>50</v>
      </c>
      <c r="C49" s="9" t="s">
        <v>23</v>
      </c>
      <c r="D49" s="55"/>
      <c r="E49" s="44"/>
    </row>
    <row r="50" spans="1:5" ht="26.25" thickBot="1" x14ac:dyDescent="0.3">
      <c r="A50" s="20" t="s">
        <v>122</v>
      </c>
      <c r="B50" s="8" t="s">
        <v>51</v>
      </c>
      <c r="C50" s="9" t="s">
        <v>14</v>
      </c>
      <c r="D50" s="55"/>
      <c r="E50" s="44"/>
    </row>
    <row r="51" spans="1:5" ht="26.25" thickBot="1" x14ac:dyDescent="0.3">
      <c r="A51" s="20" t="s">
        <v>123</v>
      </c>
      <c r="B51" s="8" t="s">
        <v>52</v>
      </c>
      <c r="C51" s="9" t="s">
        <v>14</v>
      </c>
      <c r="D51" s="55"/>
      <c r="E51" s="44"/>
    </row>
    <row r="52" spans="1:5" ht="26.25" thickBot="1" x14ac:dyDescent="0.3">
      <c r="A52" s="20" t="s">
        <v>124</v>
      </c>
      <c r="B52" s="8" t="s">
        <v>53</v>
      </c>
      <c r="C52" s="9" t="s">
        <v>36</v>
      </c>
      <c r="D52" s="55"/>
      <c r="E52" s="44"/>
    </row>
    <row r="53" spans="1:5" ht="26.25" thickBot="1" x14ac:dyDescent="0.3">
      <c r="A53" s="20" t="s">
        <v>125</v>
      </c>
      <c r="B53" s="8" t="s">
        <v>54</v>
      </c>
      <c r="C53" s="9" t="s">
        <v>14</v>
      </c>
      <c r="D53" s="55"/>
      <c r="E53" s="44"/>
    </row>
    <row r="54" spans="1:5" ht="26.25" thickBot="1" x14ac:dyDescent="0.3">
      <c r="A54" s="20" t="s">
        <v>126</v>
      </c>
      <c r="B54" s="8" t="s">
        <v>55</v>
      </c>
      <c r="C54" s="9" t="s">
        <v>14</v>
      </c>
      <c r="D54" s="55"/>
      <c r="E54" s="44"/>
    </row>
    <row r="55" spans="1:5" ht="26.25" thickBot="1" x14ac:dyDescent="0.3">
      <c r="A55" s="20" t="s">
        <v>127</v>
      </c>
      <c r="B55" s="8" t="s">
        <v>56</v>
      </c>
      <c r="C55" s="9" t="s">
        <v>14</v>
      </c>
      <c r="D55" s="56"/>
      <c r="E55" s="45"/>
    </row>
    <row r="56" spans="1:5" ht="16.5" thickBot="1" x14ac:dyDescent="0.3">
      <c r="A56" s="22"/>
      <c r="B56" s="37" t="s">
        <v>57</v>
      </c>
      <c r="C56" s="38"/>
      <c r="D56" s="38"/>
      <c r="E56" s="39"/>
    </row>
    <row r="57" spans="1:5" ht="77.25" thickBot="1" x14ac:dyDescent="0.3">
      <c r="A57" s="20" t="s">
        <v>128</v>
      </c>
      <c r="B57" s="8" t="s">
        <v>58</v>
      </c>
      <c r="C57" s="9" t="s">
        <v>59</v>
      </c>
      <c r="D57" s="54">
        <f>E57*510.4*12</f>
        <v>7104.768</v>
      </c>
      <c r="E57" s="43">
        <v>1.1599999999999999</v>
      </c>
    </row>
    <row r="58" spans="1:5" ht="39" thickBot="1" x14ac:dyDescent="0.3">
      <c r="A58" s="20" t="s">
        <v>129</v>
      </c>
      <c r="B58" s="8" t="s">
        <v>60</v>
      </c>
      <c r="C58" s="9" t="s">
        <v>61</v>
      </c>
      <c r="D58" s="56"/>
      <c r="E58" s="45"/>
    </row>
    <row r="59" spans="1:5" ht="15.75" thickBot="1" x14ac:dyDescent="0.3">
      <c r="A59" s="37" t="s">
        <v>62</v>
      </c>
      <c r="B59" s="38"/>
      <c r="C59" s="38"/>
      <c r="D59" s="38"/>
      <c r="E59" s="39"/>
    </row>
    <row r="60" spans="1:5" ht="39" thickBot="1" x14ac:dyDescent="0.3">
      <c r="A60" s="20" t="s">
        <v>130</v>
      </c>
      <c r="B60" s="8" t="s">
        <v>63</v>
      </c>
      <c r="C60" s="9" t="s">
        <v>64</v>
      </c>
      <c r="D60" s="40">
        <f>E60*510.4*12</f>
        <v>10902.144</v>
      </c>
      <c r="E60" s="43">
        <v>1.78</v>
      </c>
    </row>
    <row r="61" spans="1:5" ht="26.25" thickBot="1" x14ac:dyDescent="0.3">
      <c r="A61" s="20" t="s">
        <v>131</v>
      </c>
      <c r="B61" s="8" t="s">
        <v>65</v>
      </c>
      <c r="C61" s="9" t="s">
        <v>66</v>
      </c>
      <c r="D61" s="41"/>
      <c r="E61" s="44"/>
    </row>
    <row r="62" spans="1:5" ht="77.25" thickBot="1" x14ac:dyDescent="0.3">
      <c r="A62" s="20" t="s">
        <v>132</v>
      </c>
      <c r="B62" s="8" t="s">
        <v>67</v>
      </c>
      <c r="C62" s="9" t="s">
        <v>36</v>
      </c>
      <c r="D62" s="41"/>
      <c r="E62" s="44"/>
    </row>
    <row r="63" spans="1:5" ht="39" thickBot="1" x14ac:dyDescent="0.3">
      <c r="A63" s="20" t="s">
        <v>133</v>
      </c>
      <c r="B63" s="8" t="s">
        <v>68</v>
      </c>
      <c r="C63" s="9" t="s">
        <v>66</v>
      </c>
      <c r="D63" s="41"/>
      <c r="E63" s="44"/>
    </row>
    <row r="64" spans="1:5" ht="15.75" thickBot="1" x14ac:dyDescent="0.3">
      <c r="A64" s="20" t="s">
        <v>134</v>
      </c>
      <c r="B64" s="8" t="s">
        <v>69</v>
      </c>
      <c r="C64" s="9" t="s">
        <v>70</v>
      </c>
      <c r="D64" s="42"/>
      <c r="E64" s="45"/>
    </row>
    <row r="65" spans="1:11" ht="25.5" customHeight="1" thickBot="1" x14ac:dyDescent="0.3">
      <c r="A65" s="37" t="s">
        <v>71</v>
      </c>
      <c r="B65" s="38"/>
      <c r="C65" s="38"/>
      <c r="D65" s="38"/>
      <c r="E65" s="39"/>
    </row>
    <row r="66" spans="1:11" ht="16.5" thickBot="1" x14ac:dyDescent="0.3">
      <c r="A66" s="20" t="s">
        <v>135</v>
      </c>
      <c r="B66" s="11" t="s">
        <v>72</v>
      </c>
      <c r="C66" s="12"/>
      <c r="D66" s="40">
        <f>E66*510.4*12</f>
        <v>8513.4719999999979</v>
      </c>
      <c r="E66" s="43">
        <v>1.39</v>
      </c>
    </row>
    <row r="67" spans="1:11" ht="77.25" thickBot="1" x14ac:dyDescent="0.3">
      <c r="A67" s="20" t="s">
        <v>136</v>
      </c>
      <c r="B67" s="8" t="s">
        <v>73</v>
      </c>
      <c r="C67" s="9" t="s">
        <v>14</v>
      </c>
      <c r="D67" s="41"/>
      <c r="E67" s="44"/>
    </row>
    <row r="68" spans="1:11" ht="39" thickBot="1" x14ac:dyDescent="0.3">
      <c r="A68" s="20" t="s">
        <v>137</v>
      </c>
      <c r="B68" s="8" t="s">
        <v>74</v>
      </c>
      <c r="C68" s="9" t="s">
        <v>66</v>
      </c>
      <c r="D68" s="41"/>
      <c r="E68" s="44"/>
    </row>
    <row r="69" spans="1:11" ht="16.5" thickBot="1" x14ac:dyDescent="0.3">
      <c r="A69" s="20" t="s">
        <v>138</v>
      </c>
      <c r="B69" s="11" t="s">
        <v>75</v>
      </c>
      <c r="C69" s="12"/>
      <c r="D69" s="41"/>
      <c r="E69" s="44"/>
    </row>
    <row r="70" spans="1:11" ht="39" thickBot="1" x14ac:dyDescent="0.3">
      <c r="A70" s="20" t="s">
        <v>139</v>
      </c>
      <c r="B70" s="8" t="s">
        <v>74</v>
      </c>
      <c r="C70" s="9" t="s">
        <v>64</v>
      </c>
      <c r="D70" s="42"/>
      <c r="E70" s="45"/>
    </row>
    <row r="71" spans="1:11" ht="15.75" thickBot="1" x14ac:dyDescent="0.3">
      <c r="A71" s="46" t="s">
        <v>76</v>
      </c>
      <c r="B71" s="47"/>
      <c r="C71" s="47"/>
      <c r="D71" s="47"/>
      <c r="E71" s="48"/>
    </row>
    <row r="72" spans="1:11" ht="39" thickBot="1" x14ac:dyDescent="0.3">
      <c r="A72" s="23" t="s">
        <v>140</v>
      </c>
      <c r="B72" s="13" t="s">
        <v>77</v>
      </c>
      <c r="C72" s="49" t="s">
        <v>78</v>
      </c>
      <c r="D72" s="49">
        <f>E72*510.4*12</f>
        <v>11147.136</v>
      </c>
      <c r="E72" s="51">
        <v>1.82</v>
      </c>
    </row>
    <row r="73" spans="1:11" ht="39" thickBot="1" x14ac:dyDescent="0.3">
      <c r="A73" s="24" t="s">
        <v>141</v>
      </c>
      <c r="B73" s="14" t="s">
        <v>79</v>
      </c>
      <c r="C73" s="50"/>
      <c r="D73" s="50"/>
      <c r="E73" s="52"/>
    </row>
    <row r="74" spans="1:11" ht="15.75" thickBot="1" x14ac:dyDescent="0.3">
      <c r="A74" s="53" t="s">
        <v>80</v>
      </c>
      <c r="B74" s="35"/>
      <c r="C74" s="35"/>
      <c r="D74" s="35"/>
      <c r="E74" s="36"/>
    </row>
    <row r="75" spans="1:11" ht="39" thickBot="1" x14ac:dyDescent="0.3">
      <c r="A75" s="24" t="s">
        <v>142</v>
      </c>
      <c r="B75" s="14" t="s">
        <v>81</v>
      </c>
      <c r="C75" s="14" t="s">
        <v>14</v>
      </c>
      <c r="D75" s="15">
        <f>E75*510.4*12</f>
        <v>796.22400000000005</v>
      </c>
      <c r="E75" s="30">
        <v>0.13</v>
      </c>
    </row>
    <row r="76" spans="1:11" ht="15.75" thickBot="1" x14ac:dyDescent="0.3">
      <c r="A76" s="34" t="s">
        <v>82</v>
      </c>
      <c r="B76" s="35"/>
      <c r="C76" s="35"/>
      <c r="D76" s="35"/>
      <c r="E76" s="36"/>
    </row>
    <row r="77" spans="1:11" ht="26.25" thickBot="1" x14ac:dyDescent="0.3">
      <c r="A77" s="23" t="s">
        <v>143</v>
      </c>
      <c r="B77" s="13" t="s">
        <v>83</v>
      </c>
      <c r="C77" s="16">
        <v>12</v>
      </c>
      <c r="D77" s="17">
        <f>E77*510.4*12</f>
        <v>37055.039999999994</v>
      </c>
      <c r="E77" s="31">
        <v>6.05</v>
      </c>
    </row>
    <row r="78" spans="1:11" ht="16.5" thickBot="1" x14ac:dyDescent="0.3">
      <c r="A78" s="22"/>
      <c r="B78" s="11" t="s">
        <v>84</v>
      </c>
      <c r="C78" s="18"/>
      <c r="D78" s="25">
        <f>D16+D22+D28+D36+D42+D47+D57+D60+D66+D72+D75+D77</f>
        <v>215470.46399999998</v>
      </c>
      <c r="E78" s="25">
        <f>E16+E22+E28+E36+E42+E47+E57+E60+E66+E72+E75+E77</f>
        <v>35.18</v>
      </c>
    </row>
    <row r="79" spans="1:11" ht="15.75" x14ac:dyDescent="0.25">
      <c r="K79" s="19"/>
    </row>
  </sheetData>
  <mergeCells count="42">
    <mergeCell ref="A74:E74"/>
    <mergeCell ref="A76:E76"/>
    <mergeCell ref="A65:E65"/>
    <mergeCell ref="D66:D70"/>
    <mergeCell ref="E66:E70"/>
    <mergeCell ref="A71:E71"/>
    <mergeCell ref="C72:C73"/>
    <mergeCell ref="D72:D73"/>
    <mergeCell ref="E72:E73"/>
    <mergeCell ref="B56:E56"/>
    <mergeCell ref="D57:D58"/>
    <mergeCell ref="E57:E58"/>
    <mergeCell ref="A59:E59"/>
    <mergeCell ref="D60:D64"/>
    <mergeCell ref="E60:E64"/>
    <mergeCell ref="B41:E41"/>
    <mergeCell ref="D42:D45"/>
    <mergeCell ref="E42:E45"/>
    <mergeCell ref="B46:E46"/>
    <mergeCell ref="D47:D55"/>
    <mergeCell ref="E47:E55"/>
    <mergeCell ref="B27:E27"/>
    <mergeCell ref="D28:D34"/>
    <mergeCell ref="E28:E34"/>
    <mergeCell ref="B35:E35"/>
    <mergeCell ref="D36:D40"/>
    <mergeCell ref="E36:E40"/>
    <mergeCell ref="D22:D26"/>
    <mergeCell ref="E22:E26"/>
    <mergeCell ref="A2:E2"/>
    <mergeCell ref="D3:E3"/>
    <mergeCell ref="D4:E4"/>
    <mergeCell ref="A6:E6"/>
    <mergeCell ref="A7:E7"/>
    <mergeCell ref="A9:A13"/>
    <mergeCell ref="B9:B13"/>
    <mergeCell ref="C9:C13"/>
    <mergeCell ref="B14:E14"/>
    <mergeCell ref="B15:E15"/>
    <mergeCell ref="D16:D20"/>
    <mergeCell ref="E16:E20"/>
    <mergeCell ref="B21:E21"/>
  </mergeCells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9"/>
  <sheetViews>
    <sheetView topLeftCell="A62" workbookViewId="0">
      <selection activeCell="E79" sqref="E79"/>
    </sheetView>
  </sheetViews>
  <sheetFormatPr defaultRowHeight="15" x14ac:dyDescent="0.25"/>
  <cols>
    <col min="1" max="1" width="17.28515625" style="21" customWidth="1"/>
    <col min="2" max="2" width="19.5703125" customWidth="1"/>
    <col min="3" max="3" width="17.28515625" customWidth="1"/>
    <col min="4" max="4" width="18.42578125" customWidth="1"/>
    <col min="5" max="5" width="20.42578125" style="26" customWidth="1"/>
  </cols>
  <sheetData>
    <row r="2" spans="1:11" x14ac:dyDescent="0.25">
      <c r="A2" s="32" t="s">
        <v>0</v>
      </c>
      <c r="B2" s="32"/>
      <c r="C2" s="32"/>
      <c r="D2" s="32"/>
      <c r="E2" s="32"/>
      <c r="K2" s="1"/>
    </row>
    <row r="3" spans="1:11" x14ac:dyDescent="0.25">
      <c r="D3" s="32" t="s">
        <v>85</v>
      </c>
      <c r="E3" s="32"/>
    </row>
    <row r="4" spans="1:11" x14ac:dyDescent="0.25">
      <c r="D4" s="32" t="s">
        <v>176</v>
      </c>
      <c r="E4" s="32"/>
      <c r="K4" s="2" t="s">
        <v>86</v>
      </c>
    </row>
    <row r="5" spans="1:11" x14ac:dyDescent="0.25">
      <c r="K5" s="2"/>
    </row>
    <row r="6" spans="1:11" x14ac:dyDescent="0.25">
      <c r="A6" s="33" t="s">
        <v>87</v>
      </c>
      <c r="B6" s="33"/>
      <c r="C6" s="33"/>
      <c r="D6" s="33"/>
      <c r="E6" s="33"/>
    </row>
    <row r="7" spans="1:11" x14ac:dyDescent="0.25">
      <c r="A7" s="33" t="s">
        <v>177</v>
      </c>
      <c r="B7" s="33"/>
      <c r="C7" s="33"/>
      <c r="D7" s="33"/>
      <c r="E7" s="33"/>
      <c r="K7" s="3"/>
    </row>
    <row r="8" spans="1:11" ht="16.5" thickBot="1" x14ac:dyDescent="0.3">
      <c r="K8" s="4"/>
    </row>
    <row r="9" spans="1:11" x14ac:dyDescent="0.25">
      <c r="A9" s="60" t="s">
        <v>2</v>
      </c>
      <c r="B9" s="54" t="s">
        <v>3</v>
      </c>
      <c r="C9" s="54" t="s">
        <v>4</v>
      </c>
      <c r="D9" s="5"/>
      <c r="E9" s="27"/>
    </row>
    <row r="10" spans="1:11" x14ac:dyDescent="0.25">
      <c r="A10" s="61"/>
      <c r="B10" s="55"/>
      <c r="C10" s="55"/>
      <c r="D10" s="6"/>
      <c r="E10" s="28"/>
    </row>
    <row r="11" spans="1:11" ht="28.5" x14ac:dyDescent="0.25">
      <c r="A11" s="61"/>
      <c r="B11" s="55"/>
      <c r="C11" s="55"/>
      <c r="D11" s="6" t="s">
        <v>5</v>
      </c>
      <c r="E11" s="28" t="s">
        <v>7</v>
      </c>
    </row>
    <row r="12" spans="1:11" x14ac:dyDescent="0.25">
      <c r="A12" s="61"/>
      <c r="B12" s="55"/>
      <c r="C12" s="55"/>
      <c r="D12" s="6" t="s">
        <v>6</v>
      </c>
      <c r="E12" s="28" t="s">
        <v>8</v>
      </c>
    </row>
    <row r="13" spans="1:11" ht="16.5" thickBot="1" x14ac:dyDescent="0.3">
      <c r="A13" s="62"/>
      <c r="B13" s="56"/>
      <c r="C13" s="56"/>
      <c r="D13" s="7"/>
      <c r="E13" s="29"/>
    </row>
    <row r="14" spans="1:11" ht="25.5" customHeight="1" thickBot="1" x14ac:dyDescent="0.3">
      <c r="A14" s="22"/>
      <c r="B14" s="37" t="s">
        <v>9</v>
      </c>
      <c r="C14" s="38"/>
      <c r="D14" s="38"/>
      <c r="E14" s="39"/>
    </row>
    <row r="15" spans="1:11" ht="15.75" thickBot="1" x14ac:dyDescent="0.3">
      <c r="A15" s="20" t="s">
        <v>89</v>
      </c>
      <c r="B15" s="57" t="s">
        <v>10</v>
      </c>
      <c r="C15" s="58"/>
      <c r="D15" s="58"/>
      <c r="E15" s="59"/>
    </row>
    <row r="16" spans="1:11" ht="102.75" thickBot="1" x14ac:dyDescent="0.3">
      <c r="A16" s="20" t="s">
        <v>91</v>
      </c>
      <c r="B16" s="8" t="s">
        <v>11</v>
      </c>
      <c r="C16" s="9" t="s">
        <v>12</v>
      </c>
      <c r="D16" s="40">
        <f>E16*462.6*12</f>
        <v>7050.0240000000013</v>
      </c>
      <c r="E16" s="43">
        <v>1.27</v>
      </c>
    </row>
    <row r="17" spans="1:5" ht="64.5" thickBot="1" x14ac:dyDescent="0.3">
      <c r="A17" s="20" t="s">
        <v>92</v>
      </c>
      <c r="B17" s="8" t="s">
        <v>13</v>
      </c>
      <c r="C17" s="9" t="s">
        <v>14</v>
      </c>
      <c r="D17" s="41"/>
      <c r="E17" s="44"/>
    </row>
    <row r="18" spans="1:5" ht="39" thickBot="1" x14ac:dyDescent="0.3">
      <c r="A18" s="20" t="s">
        <v>93</v>
      </c>
      <c r="B18" s="8" t="s">
        <v>15</v>
      </c>
      <c r="C18" s="9" t="s">
        <v>14</v>
      </c>
      <c r="D18" s="41"/>
      <c r="E18" s="44"/>
    </row>
    <row r="19" spans="1:5" ht="39" thickBot="1" x14ac:dyDescent="0.3">
      <c r="A19" s="20" t="s">
        <v>94</v>
      </c>
      <c r="B19" s="8" t="s">
        <v>16</v>
      </c>
      <c r="C19" s="9" t="s">
        <v>14</v>
      </c>
      <c r="D19" s="41"/>
      <c r="E19" s="44"/>
    </row>
    <row r="20" spans="1:5" ht="26.25" thickBot="1" x14ac:dyDescent="0.3">
      <c r="A20" s="20" t="s">
        <v>95</v>
      </c>
      <c r="B20" s="8" t="s">
        <v>17</v>
      </c>
      <c r="C20" s="9" t="s">
        <v>14</v>
      </c>
      <c r="D20" s="42"/>
      <c r="E20" s="45"/>
    </row>
    <row r="21" spans="1:5" ht="15.75" thickBot="1" x14ac:dyDescent="0.3">
      <c r="A21" s="20" t="s">
        <v>18</v>
      </c>
      <c r="B21" s="57" t="s">
        <v>19</v>
      </c>
      <c r="C21" s="58"/>
      <c r="D21" s="58"/>
      <c r="E21" s="59"/>
    </row>
    <row r="22" spans="1:5" ht="51.75" thickBot="1" x14ac:dyDescent="0.3">
      <c r="A22" s="20" t="s">
        <v>96</v>
      </c>
      <c r="B22" s="8" t="s">
        <v>20</v>
      </c>
      <c r="C22" s="9" t="s">
        <v>14</v>
      </c>
      <c r="D22" s="40">
        <f>E22*462.6*12</f>
        <v>17319.744000000002</v>
      </c>
      <c r="E22" s="43">
        <v>3.12</v>
      </c>
    </row>
    <row r="23" spans="1:5" ht="51.75" thickBot="1" x14ac:dyDescent="0.3">
      <c r="A23" s="20" t="s">
        <v>97</v>
      </c>
      <c r="B23" s="8" t="s">
        <v>21</v>
      </c>
      <c r="C23" s="9" t="s">
        <v>14</v>
      </c>
      <c r="D23" s="41"/>
      <c r="E23" s="44"/>
    </row>
    <row r="24" spans="1:5" ht="26.25" thickBot="1" x14ac:dyDescent="0.3">
      <c r="A24" s="20" t="s">
        <v>98</v>
      </c>
      <c r="B24" s="8" t="s">
        <v>22</v>
      </c>
      <c r="C24" s="9" t="s">
        <v>23</v>
      </c>
      <c r="D24" s="41"/>
      <c r="E24" s="44"/>
    </row>
    <row r="25" spans="1:5" ht="26.25" thickBot="1" x14ac:dyDescent="0.3">
      <c r="A25" s="20" t="s">
        <v>99</v>
      </c>
      <c r="B25" s="8" t="s">
        <v>24</v>
      </c>
      <c r="C25" s="9" t="s">
        <v>23</v>
      </c>
      <c r="D25" s="41"/>
      <c r="E25" s="44"/>
    </row>
    <row r="26" spans="1:5" ht="26.25" thickBot="1" x14ac:dyDescent="0.3">
      <c r="A26" s="20" t="s">
        <v>100</v>
      </c>
      <c r="B26" s="8" t="s">
        <v>25</v>
      </c>
      <c r="C26" s="9" t="s">
        <v>14</v>
      </c>
      <c r="D26" s="42"/>
      <c r="E26" s="45"/>
    </row>
    <row r="27" spans="1:5" ht="15.75" thickBot="1" x14ac:dyDescent="0.3">
      <c r="A27" s="20" t="s">
        <v>90</v>
      </c>
      <c r="B27" s="57" t="s">
        <v>26</v>
      </c>
      <c r="C27" s="58"/>
      <c r="D27" s="58"/>
      <c r="E27" s="59"/>
    </row>
    <row r="28" spans="1:5" ht="51.75" thickBot="1" x14ac:dyDescent="0.3">
      <c r="A28" s="20" t="s">
        <v>101</v>
      </c>
      <c r="B28" s="8" t="s">
        <v>27</v>
      </c>
      <c r="C28" s="9" t="s">
        <v>14</v>
      </c>
      <c r="D28" s="54">
        <f>E28*462.6*12</f>
        <v>19817.784</v>
      </c>
      <c r="E28" s="43">
        <v>3.57</v>
      </c>
    </row>
    <row r="29" spans="1:5" ht="51.75" thickBot="1" x14ac:dyDescent="0.3">
      <c r="A29" s="20" t="s">
        <v>102</v>
      </c>
      <c r="B29" s="8" t="s">
        <v>28</v>
      </c>
      <c r="C29" s="9" t="s">
        <v>14</v>
      </c>
      <c r="D29" s="55"/>
      <c r="E29" s="44"/>
    </row>
    <row r="30" spans="1:5" ht="39" thickBot="1" x14ac:dyDescent="0.3">
      <c r="A30" s="20" t="s">
        <v>103</v>
      </c>
      <c r="B30" s="8" t="s">
        <v>29</v>
      </c>
      <c r="C30" s="9" t="s">
        <v>23</v>
      </c>
      <c r="D30" s="55"/>
      <c r="E30" s="44"/>
    </row>
    <row r="31" spans="1:5" ht="26.25" thickBot="1" x14ac:dyDescent="0.3">
      <c r="A31" s="20" t="s">
        <v>104</v>
      </c>
      <c r="B31" s="8" t="s">
        <v>30</v>
      </c>
      <c r="C31" s="9" t="s">
        <v>23</v>
      </c>
      <c r="D31" s="55"/>
      <c r="E31" s="44"/>
    </row>
    <row r="32" spans="1:5" ht="26.25" thickBot="1" x14ac:dyDescent="0.3">
      <c r="A32" s="20" t="s">
        <v>105</v>
      </c>
      <c r="B32" s="8" t="s">
        <v>31</v>
      </c>
      <c r="C32" s="9" t="s">
        <v>14</v>
      </c>
      <c r="D32" s="55"/>
      <c r="E32" s="44"/>
    </row>
    <row r="33" spans="1:5" ht="39" thickBot="1" x14ac:dyDescent="0.3">
      <c r="A33" s="20" t="s">
        <v>106</v>
      </c>
      <c r="B33" s="8" t="s">
        <v>32</v>
      </c>
      <c r="C33" s="9" t="s">
        <v>14</v>
      </c>
      <c r="D33" s="55"/>
      <c r="E33" s="44"/>
    </row>
    <row r="34" spans="1:5" ht="26.25" thickBot="1" x14ac:dyDescent="0.3">
      <c r="A34" s="20" t="s">
        <v>107</v>
      </c>
      <c r="B34" s="8" t="s">
        <v>33</v>
      </c>
      <c r="C34" s="9" t="s">
        <v>14</v>
      </c>
      <c r="D34" s="56"/>
      <c r="E34" s="45"/>
    </row>
    <row r="35" spans="1:5" ht="15.75" thickBot="1" x14ac:dyDescent="0.3">
      <c r="A35" s="20" t="s">
        <v>108</v>
      </c>
      <c r="B35" s="57" t="s">
        <v>34</v>
      </c>
      <c r="C35" s="58"/>
      <c r="D35" s="58"/>
      <c r="E35" s="59"/>
    </row>
    <row r="36" spans="1:5" ht="26.25" thickBot="1" x14ac:dyDescent="0.3">
      <c r="A36" s="20" t="s">
        <v>109</v>
      </c>
      <c r="B36" s="8" t="s">
        <v>35</v>
      </c>
      <c r="C36" s="9" t="s">
        <v>36</v>
      </c>
      <c r="D36" s="40">
        <f>E36*462.6*12</f>
        <v>12434.688000000002</v>
      </c>
      <c r="E36" s="43">
        <v>2.2400000000000002</v>
      </c>
    </row>
    <row r="37" spans="1:5" ht="39" thickBot="1" x14ac:dyDescent="0.3">
      <c r="A37" s="20" t="s">
        <v>110</v>
      </c>
      <c r="B37" s="8" t="s">
        <v>37</v>
      </c>
      <c r="C37" s="9" t="s">
        <v>14</v>
      </c>
      <c r="D37" s="41"/>
      <c r="E37" s="44"/>
    </row>
    <row r="38" spans="1:5" ht="51.75" thickBot="1" x14ac:dyDescent="0.3">
      <c r="A38" s="20" t="s">
        <v>111</v>
      </c>
      <c r="B38" s="8" t="s">
        <v>38</v>
      </c>
      <c r="C38" s="9" t="s">
        <v>14</v>
      </c>
      <c r="D38" s="41"/>
      <c r="E38" s="44"/>
    </row>
    <row r="39" spans="1:5" ht="39" thickBot="1" x14ac:dyDescent="0.3">
      <c r="A39" s="20" t="s">
        <v>112</v>
      </c>
      <c r="B39" s="8" t="s">
        <v>39</v>
      </c>
      <c r="C39" s="9" t="s">
        <v>14</v>
      </c>
      <c r="D39" s="41"/>
      <c r="E39" s="44"/>
    </row>
    <row r="40" spans="1:5" ht="39" thickBot="1" x14ac:dyDescent="0.3">
      <c r="A40" s="20" t="s">
        <v>113</v>
      </c>
      <c r="B40" s="8" t="s">
        <v>40</v>
      </c>
      <c r="C40" s="9" t="s">
        <v>14</v>
      </c>
      <c r="D40" s="42"/>
      <c r="E40" s="45"/>
    </row>
    <row r="41" spans="1:5" ht="15.75" thickBot="1" x14ac:dyDescent="0.3">
      <c r="A41" s="20" t="s">
        <v>114</v>
      </c>
      <c r="B41" s="57" t="s">
        <v>41</v>
      </c>
      <c r="C41" s="58"/>
      <c r="D41" s="58"/>
      <c r="E41" s="59"/>
    </row>
    <row r="42" spans="1:5" ht="26.25" thickBot="1" x14ac:dyDescent="0.3">
      <c r="A42" s="20" t="s">
        <v>115</v>
      </c>
      <c r="B42" s="8" t="s">
        <v>42</v>
      </c>
      <c r="C42" s="9" t="s">
        <v>36</v>
      </c>
      <c r="D42" s="54">
        <f>E42*462.6*12</f>
        <v>40579.271999999997</v>
      </c>
      <c r="E42" s="43">
        <v>7.31</v>
      </c>
    </row>
    <row r="43" spans="1:5" ht="26.25" thickBot="1" x14ac:dyDescent="0.3">
      <c r="A43" s="20" t="s">
        <v>116</v>
      </c>
      <c r="B43" s="10" t="s">
        <v>43</v>
      </c>
      <c r="C43" s="10" t="s">
        <v>23</v>
      </c>
      <c r="D43" s="55"/>
      <c r="E43" s="44"/>
    </row>
    <row r="44" spans="1:5" ht="26.25" thickBot="1" x14ac:dyDescent="0.3">
      <c r="A44" s="20" t="s">
        <v>117</v>
      </c>
      <c r="B44" s="9" t="s">
        <v>44</v>
      </c>
      <c r="C44" s="9" t="s">
        <v>23</v>
      </c>
      <c r="D44" s="55"/>
      <c r="E44" s="44"/>
    </row>
    <row r="45" spans="1:5" ht="39" thickBot="1" x14ac:dyDescent="0.3">
      <c r="A45" s="20" t="s">
        <v>118</v>
      </c>
      <c r="B45" s="8" t="s">
        <v>45</v>
      </c>
      <c r="C45" s="9" t="s">
        <v>14</v>
      </c>
      <c r="D45" s="56"/>
      <c r="E45" s="45"/>
    </row>
    <row r="46" spans="1:5" ht="25.5" customHeight="1" thickBot="1" x14ac:dyDescent="0.3">
      <c r="A46" s="22"/>
      <c r="B46" s="37" t="s">
        <v>46</v>
      </c>
      <c r="C46" s="38"/>
      <c r="D46" s="38"/>
      <c r="E46" s="39"/>
    </row>
    <row r="47" spans="1:5" ht="39" thickBot="1" x14ac:dyDescent="0.3">
      <c r="A47" s="20" t="s">
        <v>119</v>
      </c>
      <c r="B47" s="8" t="s">
        <v>47</v>
      </c>
      <c r="C47" s="9" t="s">
        <v>48</v>
      </c>
      <c r="D47" s="54">
        <f>E47*462.6*12</f>
        <v>29643.408000000003</v>
      </c>
      <c r="E47" s="43">
        <v>5.34</v>
      </c>
    </row>
    <row r="48" spans="1:5" ht="29.25" thickBot="1" x14ac:dyDescent="0.3">
      <c r="A48" s="20" t="s">
        <v>120</v>
      </c>
      <c r="B48" s="8" t="s">
        <v>49</v>
      </c>
      <c r="C48" s="9" t="s">
        <v>14</v>
      </c>
      <c r="D48" s="55"/>
      <c r="E48" s="44"/>
    </row>
    <row r="49" spans="1:5" ht="64.5" thickBot="1" x14ac:dyDescent="0.3">
      <c r="A49" s="20" t="s">
        <v>121</v>
      </c>
      <c r="B49" s="8" t="s">
        <v>50</v>
      </c>
      <c r="C49" s="9" t="s">
        <v>23</v>
      </c>
      <c r="D49" s="55"/>
      <c r="E49" s="44"/>
    </row>
    <row r="50" spans="1:5" ht="26.25" thickBot="1" x14ac:dyDescent="0.3">
      <c r="A50" s="20" t="s">
        <v>122</v>
      </c>
      <c r="B50" s="8" t="s">
        <v>51</v>
      </c>
      <c r="C50" s="9" t="s">
        <v>14</v>
      </c>
      <c r="D50" s="55"/>
      <c r="E50" s="44"/>
    </row>
    <row r="51" spans="1:5" ht="26.25" thickBot="1" x14ac:dyDescent="0.3">
      <c r="A51" s="20" t="s">
        <v>123</v>
      </c>
      <c r="B51" s="8" t="s">
        <v>52</v>
      </c>
      <c r="C51" s="9" t="s">
        <v>14</v>
      </c>
      <c r="D51" s="55"/>
      <c r="E51" s="44"/>
    </row>
    <row r="52" spans="1:5" ht="26.25" thickBot="1" x14ac:dyDescent="0.3">
      <c r="A52" s="20" t="s">
        <v>124</v>
      </c>
      <c r="B52" s="8" t="s">
        <v>53</v>
      </c>
      <c r="C52" s="9" t="s">
        <v>36</v>
      </c>
      <c r="D52" s="55"/>
      <c r="E52" s="44"/>
    </row>
    <row r="53" spans="1:5" ht="26.25" thickBot="1" x14ac:dyDescent="0.3">
      <c r="A53" s="20" t="s">
        <v>125</v>
      </c>
      <c r="B53" s="8" t="s">
        <v>54</v>
      </c>
      <c r="C53" s="9" t="s">
        <v>14</v>
      </c>
      <c r="D53" s="55"/>
      <c r="E53" s="44"/>
    </row>
    <row r="54" spans="1:5" ht="26.25" thickBot="1" x14ac:dyDescent="0.3">
      <c r="A54" s="20" t="s">
        <v>126</v>
      </c>
      <c r="B54" s="8" t="s">
        <v>55</v>
      </c>
      <c r="C54" s="9" t="s">
        <v>14</v>
      </c>
      <c r="D54" s="55"/>
      <c r="E54" s="44"/>
    </row>
    <row r="55" spans="1:5" ht="26.25" thickBot="1" x14ac:dyDescent="0.3">
      <c r="A55" s="20" t="s">
        <v>127</v>
      </c>
      <c r="B55" s="8" t="s">
        <v>56</v>
      </c>
      <c r="C55" s="9" t="s">
        <v>14</v>
      </c>
      <c r="D55" s="56"/>
      <c r="E55" s="45"/>
    </row>
    <row r="56" spans="1:5" ht="16.5" thickBot="1" x14ac:dyDescent="0.3">
      <c r="A56" s="22"/>
      <c r="B56" s="37" t="s">
        <v>57</v>
      </c>
      <c r="C56" s="38"/>
      <c r="D56" s="38"/>
      <c r="E56" s="39"/>
    </row>
    <row r="57" spans="1:5" ht="77.25" thickBot="1" x14ac:dyDescent="0.3">
      <c r="A57" s="20" t="s">
        <v>128</v>
      </c>
      <c r="B57" s="8" t="s">
        <v>58</v>
      </c>
      <c r="C57" s="9" t="s">
        <v>59</v>
      </c>
      <c r="D57" s="54">
        <f>E57*462.6*12</f>
        <v>6439.3919999999998</v>
      </c>
      <c r="E57" s="43">
        <v>1.1599999999999999</v>
      </c>
    </row>
    <row r="58" spans="1:5" ht="39" thickBot="1" x14ac:dyDescent="0.3">
      <c r="A58" s="20" t="s">
        <v>129</v>
      </c>
      <c r="B58" s="8" t="s">
        <v>60</v>
      </c>
      <c r="C58" s="9" t="s">
        <v>61</v>
      </c>
      <c r="D58" s="56"/>
      <c r="E58" s="45"/>
    </row>
    <row r="59" spans="1:5" ht="15.75" thickBot="1" x14ac:dyDescent="0.3">
      <c r="A59" s="37" t="s">
        <v>62</v>
      </c>
      <c r="B59" s="38"/>
      <c r="C59" s="38"/>
      <c r="D59" s="38"/>
      <c r="E59" s="39"/>
    </row>
    <row r="60" spans="1:5" ht="39" thickBot="1" x14ac:dyDescent="0.3">
      <c r="A60" s="20" t="s">
        <v>130</v>
      </c>
      <c r="B60" s="8" t="s">
        <v>63</v>
      </c>
      <c r="C60" s="9" t="s">
        <v>64</v>
      </c>
      <c r="D60" s="40">
        <f>E60*462.6*12</f>
        <v>9881.1360000000004</v>
      </c>
      <c r="E60" s="43">
        <v>1.78</v>
      </c>
    </row>
    <row r="61" spans="1:5" ht="26.25" thickBot="1" x14ac:dyDescent="0.3">
      <c r="A61" s="20" t="s">
        <v>131</v>
      </c>
      <c r="B61" s="8" t="s">
        <v>65</v>
      </c>
      <c r="C61" s="9" t="s">
        <v>66</v>
      </c>
      <c r="D61" s="41"/>
      <c r="E61" s="44"/>
    </row>
    <row r="62" spans="1:5" ht="77.25" thickBot="1" x14ac:dyDescent="0.3">
      <c r="A62" s="20" t="s">
        <v>132</v>
      </c>
      <c r="B62" s="8" t="s">
        <v>67</v>
      </c>
      <c r="C62" s="9" t="s">
        <v>36</v>
      </c>
      <c r="D62" s="41"/>
      <c r="E62" s="44"/>
    </row>
    <row r="63" spans="1:5" ht="39" thickBot="1" x14ac:dyDescent="0.3">
      <c r="A63" s="20" t="s">
        <v>133</v>
      </c>
      <c r="B63" s="8" t="s">
        <v>68</v>
      </c>
      <c r="C63" s="9" t="s">
        <v>66</v>
      </c>
      <c r="D63" s="41"/>
      <c r="E63" s="44"/>
    </row>
    <row r="64" spans="1:5" ht="15.75" thickBot="1" x14ac:dyDescent="0.3">
      <c r="A64" s="20" t="s">
        <v>134</v>
      </c>
      <c r="B64" s="8" t="s">
        <v>69</v>
      </c>
      <c r="C64" s="9" t="s">
        <v>70</v>
      </c>
      <c r="D64" s="42"/>
      <c r="E64" s="45"/>
    </row>
    <row r="65" spans="1:11" ht="25.5" customHeight="1" thickBot="1" x14ac:dyDescent="0.3">
      <c r="A65" s="37" t="s">
        <v>71</v>
      </c>
      <c r="B65" s="38"/>
      <c r="C65" s="38"/>
      <c r="D65" s="38"/>
      <c r="E65" s="39"/>
    </row>
    <row r="66" spans="1:11" ht="16.5" thickBot="1" x14ac:dyDescent="0.3">
      <c r="A66" s="20" t="s">
        <v>135</v>
      </c>
      <c r="B66" s="11" t="s">
        <v>72</v>
      </c>
      <c r="C66" s="12"/>
      <c r="D66" s="40">
        <f>E66*462.6*12</f>
        <v>7716.1679999999997</v>
      </c>
      <c r="E66" s="43">
        <v>1.39</v>
      </c>
    </row>
    <row r="67" spans="1:11" ht="77.25" thickBot="1" x14ac:dyDescent="0.3">
      <c r="A67" s="20" t="s">
        <v>136</v>
      </c>
      <c r="B67" s="8" t="s">
        <v>73</v>
      </c>
      <c r="C67" s="9" t="s">
        <v>14</v>
      </c>
      <c r="D67" s="41"/>
      <c r="E67" s="44"/>
    </row>
    <row r="68" spans="1:11" ht="39" thickBot="1" x14ac:dyDescent="0.3">
      <c r="A68" s="20" t="s">
        <v>137</v>
      </c>
      <c r="B68" s="8" t="s">
        <v>74</v>
      </c>
      <c r="C68" s="9" t="s">
        <v>66</v>
      </c>
      <c r="D68" s="41"/>
      <c r="E68" s="44"/>
    </row>
    <row r="69" spans="1:11" ht="16.5" thickBot="1" x14ac:dyDescent="0.3">
      <c r="A69" s="20" t="s">
        <v>138</v>
      </c>
      <c r="B69" s="11" t="s">
        <v>75</v>
      </c>
      <c r="C69" s="12"/>
      <c r="D69" s="41"/>
      <c r="E69" s="44"/>
    </row>
    <row r="70" spans="1:11" ht="39" thickBot="1" x14ac:dyDescent="0.3">
      <c r="A70" s="20" t="s">
        <v>139</v>
      </c>
      <c r="B70" s="8" t="s">
        <v>74</v>
      </c>
      <c r="C70" s="9" t="s">
        <v>64</v>
      </c>
      <c r="D70" s="42"/>
      <c r="E70" s="45"/>
    </row>
    <row r="71" spans="1:11" ht="15.75" thickBot="1" x14ac:dyDescent="0.3">
      <c r="A71" s="46" t="s">
        <v>76</v>
      </c>
      <c r="B71" s="47"/>
      <c r="C71" s="47"/>
      <c r="D71" s="47"/>
      <c r="E71" s="48"/>
    </row>
    <row r="72" spans="1:11" ht="39" thickBot="1" x14ac:dyDescent="0.3">
      <c r="A72" s="23" t="s">
        <v>140</v>
      </c>
      <c r="B72" s="13" t="s">
        <v>77</v>
      </c>
      <c r="C72" s="49" t="s">
        <v>78</v>
      </c>
      <c r="D72" s="49">
        <f>E72*462.6*12</f>
        <v>10103.184000000001</v>
      </c>
      <c r="E72" s="51">
        <v>1.82</v>
      </c>
    </row>
    <row r="73" spans="1:11" ht="39" thickBot="1" x14ac:dyDescent="0.3">
      <c r="A73" s="24" t="s">
        <v>141</v>
      </c>
      <c r="B73" s="14" t="s">
        <v>79</v>
      </c>
      <c r="C73" s="50"/>
      <c r="D73" s="50"/>
      <c r="E73" s="52"/>
    </row>
    <row r="74" spans="1:11" ht="15.75" thickBot="1" x14ac:dyDescent="0.3">
      <c r="A74" s="53" t="s">
        <v>80</v>
      </c>
      <c r="B74" s="35"/>
      <c r="C74" s="35"/>
      <c r="D74" s="35"/>
      <c r="E74" s="36"/>
    </row>
    <row r="75" spans="1:11" ht="39" thickBot="1" x14ac:dyDescent="0.3">
      <c r="A75" s="24" t="s">
        <v>142</v>
      </c>
      <c r="B75" s="14" t="s">
        <v>81</v>
      </c>
      <c r="C75" s="14" t="s">
        <v>14</v>
      </c>
      <c r="D75" s="15">
        <f>E75*462.6*12</f>
        <v>721.65600000000006</v>
      </c>
      <c r="E75" s="30">
        <v>0.13</v>
      </c>
    </row>
    <row r="76" spans="1:11" ht="15.75" thickBot="1" x14ac:dyDescent="0.3">
      <c r="A76" s="34" t="s">
        <v>82</v>
      </c>
      <c r="B76" s="35"/>
      <c r="C76" s="35"/>
      <c r="D76" s="35"/>
      <c r="E76" s="36"/>
    </row>
    <row r="77" spans="1:11" ht="26.25" thickBot="1" x14ac:dyDescent="0.3">
      <c r="A77" s="23" t="s">
        <v>143</v>
      </c>
      <c r="B77" s="13" t="s">
        <v>83</v>
      </c>
      <c r="C77" s="16">
        <v>12</v>
      </c>
      <c r="D77" s="17">
        <f>E77*462.6*12</f>
        <v>33584.76</v>
      </c>
      <c r="E77" s="31">
        <v>6.05</v>
      </c>
    </row>
    <row r="78" spans="1:11" ht="16.5" thickBot="1" x14ac:dyDescent="0.3">
      <c r="A78" s="22"/>
      <c r="B78" s="11" t="s">
        <v>84</v>
      </c>
      <c r="C78" s="18"/>
      <c r="D78" s="25">
        <f>D16+D22+D28+D36+D42+D47+D57+D60+D66+D72+D75+D77</f>
        <v>195291.21600000001</v>
      </c>
      <c r="E78" s="25">
        <f>E16+E22+E28+E36+E42+E47+E57+E60+E66+E72+E75+E77</f>
        <v>35.18</v>
      </c>
    </row>
    <row r="79" spans="1:11" ht="15.75" x14ac:dyDescent="0.25">
      <c r="K79" s="19"/>
    </row>
  </sheetData>
  <mergeCells count="42">
    <mergeCell ref="A74:E74"/>
    <mergeCell ref="A76:E76"/>
    <mergeCell ref="A65:E65"/>
    <mergeCell ref="D66:D70"/>
    <mergeCell ref="E66:E70"/>
    <mergeCell ref="A71:E71"/>
    <mergeCell ref="C72:C73"/>
    <mergeCell ref="D72:D73"/>
    <mergeCell ref="E72:E73"/>
    <mergeCell ref="B56:E56"/>
    <mergeCell ref="D57:D58"/>
    <mergeCell ref="E57:E58"/>
    <mergeCell ref="A59:E59"/>
    <mergeCell ref="D60:D64"/>
    <mergeCell ref="E60:E64"/>
    <mergeCell ref="B41:E41"/>
    <mergeCell ref="D42:D45"/>
    <mergeCell ref="E42:E45"/>
    <mergeCell ref="B46:E46"/>
    <mergeCell ref="D47:D55"/>
    <mergeCell ref="E47:E55"/>
    <mergeCell ref="B27:E27"/>
    <mergeCell ref="D28:D34"/>
    <mergeCell ref="E28:E34"/>
    <mergeCell ref="B35:E35"/>
    <mergeCell ref="D36:D40"/>
    <mergeCell ref="E36:E40"/>
    <mergeCell ref="D22:D26"/>
    <mergeCell ref="E22:E26"/>
    <mergeCell ref="A2:E2"/>
    <mergeCell ref="D3:E3"/>
    <mergeCell ref="D4:E4"/>
    <mergeCell ref="A6:E6"/>
    <mergeCell ref="A7:E7"/>
    <mergeCell ref="A9:A13"/>
    <mergeCell ref="B9:B13"/>
    <mergeCell ref="C9:C13"/>
    <mergeCell ref="B14:E14"/>
    <mergeCell ref="B15:E15"/>
    <mergeCell ref="D16:D20"/>
    <mergeCell ref="E16:E20"/>
    <mergeCell ref="B21:E21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9"/>
  <sheetViews>
    <sheetView topLeftCell="A62" workbookViewId="0">
      <selection activeCell="E79" sqref="E79"/>
    </sheetView>
  </sheetViews>
  <sheetFormatPr defaultRowHeight="15" x14ac:dyDescent="0.25"/>
  <cols>
    <col min="1" max="1" width="17.28515625" style="21" customWidth="1"/>
    <col min="2" max="2" width="19.5703125" customWidth="1"/>
    <col min="3" max="3" width="17.28515625" customWidth="1"/>
    <col min="4" max="4" width="18.42578125" customWidth="1"/>
    <col min="5" max="5" width="20.42578125" style="26" customWidth="1"/>
  </cols>
  <sheetData>
    <row r="2" spans="1:11" x14ac:dyDescent="0.25">
      <c r="A2" s="32" t="s">
        <v>0</v>
      </c>
      <c r="B2" s="32"/>
      <c r="C2" s="32"/>
      <c r="D2" s="32"/>
      <c r="E2" s="32"/>
      <c r="K2" s="1"/>
    </row>
    <row r="3" spans="1:11" x14ac:dyDescent="0.25">
      <c r="D3" s="32" t="s">
        <v>85</v>
      </c>
      <c r="E3" s="32"/>
    </row>
    <row r="4" spans="1:11" x14ac:dyDescent="0.25">
      <c r="D4" s="32" t="s">
        <v>178</v>
      </c>
      <c r="E4" s="32"/>
      <c r="K4" s="2" t="s">
        <v>86</v>
      </c>
    </row>
    <row r="5" spans="1:11" x14ac:dyDescent="0.25">
      <c r="K5" s="2"/>
    </row>
    <row r="6" spans="1:11" x14ac:dyDescent="0.25">
      <c r="A6" s="33" t="s">
        <v>87</v>
      </c>
      <c r="B6" s="33"/>
      <c r="C6" s="33"/>
      <c r="D6" s="33"/>
      <c r="E6" s="33"/>
    </row>
    <row r="7" spans="1:11" x14ac:dyDescent="0.25">
      <c r="A7" s="33" t="s">
        <v>179</v>
      </c>
      <c r="B7" s="33"/>
      <c r="C7" s="33"/>
      <c r="D7" s="33"/>
      <c r="E7" s="33"/>
      <c r="K7" s="3"/>
    </row>
    <row r="8" spans="1:11" ht="16.5" thickBot="1" x14ac:dyDescent="0.3">
      <c r="K8" s="4"/>
    </row>
    <row r="9" spans="1:11" x14ac:dyDescent="0.25">
      <c r="A9" s="60" t="s">
        <v>2</v>
      </c>
      <c r="B9" s="54" t="s">
        <v>3</v>
      </c>
      <c r="C9" s="54" t="s">
        <v>4</v>
      </c>
      <c r="D9" s="5"/>
      <c r="E9" s="27"/>
    </row>
    <row r="10" spans="1:11" x14ac:dyDescent="0.25">
      <c r="A10" s="61"/>
      <c r="B10" s="55"/>
      <c r="C10" s="55"/>
      <c r="D10" s="6"/>
      <c r="E10" s="28"/>
    </row>
    <row r="11" spans="1:11" ht="28.5" x14ac:dyDescent="0.25">
      <c r="A11" s="61"/>
      <c r="B11" s="55"/>
      <c r="C11" s="55"/>
      <c r="D11" s="6" t="s">
        <v>5</v>
      </c>
      <c r="E11" s="28" t="s">
        <v>7</v>
      </c>
    </row>
    <row r="12" spans="1:11" x14ac:dyDescent="0.25">
      <c r="A12" s="61"/>
      <c r="B12" s="55"/>
      <c r="C12" s="55"/>
      <c r="D12" s="6" t="s">
        <v>6</v>
      </c>
      <c r="E12" s="28" t="s">
        <v>8</v>
      </c>
    </row>
    <row r="13" spans="1:11" ht="16.5" thickBot="1" x14ac:dyDescent="0.3">
      <c r="A13" s="62"/>
      <c r="B13" s="56"/>
      <c r="C13" s="56"/>
      <c r="D13" s="7"/>
      <c r="E13" s="29"/>
    </row>
    <row r="14" spans="1:11" ht="25.5" customHeight="1" thickBot="1" x14ac:dyDescent="0.3">
      <c r="A14" s="22"/>
      <c r="B14" s="37" t="s">
        <v>9</v>
      </c>
      <c r="C14" s="38"/>
      <c r="D14" s="38"/>
      <c r="E14" s="39"/>
    </row>
    <row r="15" spans="1:11" ht="15.75" thickBot="1" x14ac:dyDescent="0.3">
      <c r="A15" s="20" t="s">
        <v>89</v>
      </c>
      <c r="B15" s="57" t="s">
        <v>10</v>
      </c>
      <c r="C15" s="58"/>
      <c r="D15" s="58"/>
      <c r="E15" s="59"/>
    </row>
    <row r="16" spans="1:11" ht="102.75" thickBot="1" x14ac:dyDescent="0.3">
      <c r="A16" s="20" t="s">
        <v>91</v>
      </c>
      <c r="B16" s="8" t="s">
        <v>11</v>
      </c>
      <c r="C16" s="9" t="s">
        <v>12</v>
      </c>
      <c r="D16" s="40">
        <f>E16*374.9*12</f>
        <v>5713.4759999999997</v>
      </c>
      <c r="E16" s="43">
        <v>1.27</v>
      </c>
    </row>
    <row r="17" spans="1:5" ht="64.5" thickBot="1" x14ac:dyDescent="0.3">
      <c r="A17" s="20" t="s">
        <v>92</v>
      </c>
      <c r="B17" s="8" t="s">
        <v>13</v>
      </c>
      <c r="C17" s="9" t="s">
        <v>14</v>
      </c>
      <c r="D17" s="41"/>
      <c r="E17" s="44"/>
    </row>
    <row r="18" spans="1:5" ht="39" thickBot="1" x14ac:dyDescent="0.3">
      <c r="A18" s="20" t="s">
        <v>93</v>
      </c>
      <c r="B18" s="8" t="s">
        <v>15</v>
      </c>
      <c r="C18" s="9" t="s">
        <v>14</v>
      </c>
      <c r="D18" s="41"/>
      <c r="E18" s="44"/>
    </row>
    <row r="19" spans="1:5" ht="39" thickBot="1" x14ac:dyDescent="0.3">
      <c r="A19" s="20" t="s">
        <v>94</v>
      </c>
      <c r="B19" s="8" t="s">
        <v>16</v>
      </c>
      <c r="C19" s="9" t="s">
        <v>14</v>
      </c>
      <c r="D19" s="41"/>
      <c r="E19" s="44"/>
    </row>
    <row r="20" spans="1:5" ht="26.25" thickBot="1" x14ac:dyDescent="0.3">
      <c r="A20" s="20" t="s">
        <v>95</v>
      </c>
      <c r="B20" s="8" t="s">
        <v>17</v>
      </c>
      <c r="C20" s="9" t="s">
        <v>14</v>
      </c>
      <c r="D20" s="42"/>
      <c r="E20" s="45"/>
    </row>
    <row r="21" spans="1:5" ht="15.75" thickBot="1" x14ac:dyDescent="0.3">
      <c r="A21" s="20" t="s">
        <v>18</v>
      </c>
      <c r="B21" s="57" t="s">
        <v>19</v>
      </c>
      <c r="C21" s="58"/>
      <c r="D21" s="58"/>
      <c r="E21" s="59"/>
    </row>
    <row r="22" spans="1:5" ht="51.75" thickBot="1" x14ac:dyDescent="0.3">
      <c r="A22" s="20" t="s">
        <v>96</v>
      </c>
      <c r="B22" s="8" t="s">
        <v>20</v>
      </c>
      <c r="C22" s="9" t="s">
        <v>14</v>
      </c>
      <c r="D22" s="40">
        <f>E22*374.9*12</f>
        <v>14036.255999999998</v>
      </c>
      <c r="E22" s="43">
        <v>3.12</v>
      </c>
    </row>
    <row r="23" spans="1:5" ht="51.75" thickBot="1" x14ac:dyDescent="0.3">
      <c r="A23" s="20" t="s">
        <v>97</v>
      </c>
      <c r="B23" s="8" t="s">
        <v>21</v>
      </c>
      <c r="C23" s="9" t="s">
        <v>14</v>
      </c>
      <c r="D23" s="41"/>
      <c r="E23" s="44"/>
    </row>
    <row r="24" spans="1:5" ht="26.25" thickBot="1" x14ac:dyDescent="0.3">
      <c r="A24" s="20" t="s">
        <v>98</v>
      </c>
      <c r="B24" s="8" t="s">
        <v>22</v>
      </c>
      <c r="C24" s="9" t="s">
        <v>23</v>
      </c>
      <c r="D24" s="41"/>
      <c r="E24" s="44"/>
    </row>
    <row r="25" spans="1:5" ht="26.25" thickBot="1" x14ac:dyDescent="0.3">
      <c r="A25" s="20" t="s">
        <v>99</v>
      </c>
      <c r="B25" s="8" t="s">
        <v>24</v>
      </c>
      <c r="C25" s="9" t="s">
        <v>23</v>
      </c>
      <c r="D25" s="41"/>
      <c r="E25" s="44"/>
    </row>
    <row r="26" spans="1:5" ht="26.25" thickBot="1" x14ac:dyDescent="0.3">
      <c r="A26" s="20" t="s">
        <v>100</v>
      </c>
      <c r="B26" s="8" t="s">
        <v>25</v>
      </c>
      <c r="C26" s="9" t="s">
        <v>14</v>
      </c>
      <c r="D26" s="42"/>
      <c r="E26" s="45"/>
    </row>
    <row r="27" spans="1:5" ht="15.75" thickBot="1" x14ac:dyDescent="0.3">
      <c r="A27" s="20" t="s">
        <v>90</v>
      </c>
      <c r="B27" s="57" t="s">
        <v>26</v>
      </c>
      <c r="C27" s="58"/>
      <c r="D27" s="58"/>
      <c r="E27" s="59"/>
    </row>
    <row r="28" spans="1:5" ht="51.75" thickBot="1" x14ac:dyDescent="0.3">
      <c r="A28" s="20" t="s">
        <v>101</v>
      </c>
      <c r="B28" s="8" t="s">
        <v>27</v>
      </c>
      <c r="C28" s="9" t="s">
        <v>14</v>
      </c>
      <c r="D28" s="54">
        <f>E28*374.9*12</f>
        <v>16060.715999999997</v>
      </c>
      <c r="E28" s="43">
        <v>3.57</v>
      </c>
    </row>
    <row r="29" spans="1:5" ht="51.75" thickBot="1" x14ac:dyDescent="0.3">
      <c r="A29" s="20" t="s">
        <v>102</v>
      </c>
      <c r="B29" s="8" t="s">
        <v>28</v>
      </c>
      <c r="C29" s="9" t="s">
        <v>14</v>
      </c>
      <c r="D29" s="55"/>
      <c r="E29" s="44"/>
    </row>
    <row r="30" spans="1:5" ht="39" thickBot="1" x14ac:dyDescent="0.3">
      <c r="A30" s="20" t="s">
        <v>103</v>
      </c>
      <c r="B30" s="8" t="s">
        <v>29</v>
      </c>
      <c r="C30" s="9" t="s">
        <v>23</v>
      </c>
      <c r="D30" s="55"/>
      <c r="E30" s="44"/>
    </row>
    <row r="31" spans="1:5" ht="26.25" thickBot="1" x14ac:dyDescent="0.3">
      <c r="A31" s="20" t="s">
        <v>104</v>
      </c>
      <c r="B31" s="8" t="s">
        <v>30</v>
      </c>
      <c r="C31" s="9" t="s">
        <v>23</v>
      </c>
      <c r="D31" s="55"/>
      <c r="E31" s="44"/>
    </row>
    <row r="32" spans="1:5" ht="26.25" thickBot="1" x14ac:dyDescent="0.3">
      <c r="A32" s="20" t="s">
        <v>105</v>
      </c>
      <c r="B32" s="8" t="s">
        <v>31</v>
      </c>
      <c r="C32" s="9" t="s">
        <v>14</v>
      </c>
      <c r="D32" s="55"/>
      <c r="E32" s="44"/>
    </row>
    <row r="33" spans="1:5" ht="39" thickBot="1" x14ac:dyDescent="0.3">
      <c r="A33" s="20" t="s">
        <v>106</v>
      </c>
      <c r="B33" s="8" t="s">
        <v>32</v>
      </c>
      <c r="C33" s="9" t="s">
        <v>14</v>
      </c>
      <c r="D33" s="55"/>
      <c r="E33" s="44"/>
    </row>
    <row r="34" spans="1:5" ht="26.25" thickBot="1" x14ac:dyDescent="0.3">
      <c r="A34" s="20" t="s">
        <v>107</v>
      </c>
      <c r="B34" s="8" t="s">
        <v>33</v>
      </c>
      <c r="C34" s="9" t="s">
        <v>14</v>
      </c>
      <c r="D34" s="56"/>
      <c r="E34" s="45"/>
    </row>
    <row r="35" spans="1:5" ht="15.75" thickBot="1" x14ac:dyDescent="0.3">
      <c r="A35" s="20" t="s">
        <v>108</v>
      </c>
      <c r="B35" s="57" t="s">
        <v>34</v>
      </c>
      <c r="C35" s="58"/>
      <c r="D35" s="58"/>
      <c r="E35" s="59"/>
    </row>
    <row r="36" spans="1:5" ht="26.25" thickBot="1" x14ac:dyDescent="0.3">
      <c r="A36" s="20" t="s">
        <v>109</v>
      </c>
      <c r="B36" s="8" t="s">
        <v>35</v>
      </c>
      <c r="C36" s="9" t="s">
        <v>36</v>
      </c>
      <c r="D36" s="40">
        <f>E36*374.9*12</f>
        <v>10077.312000000002</v>
      </c>
      <c r="E36" s="43">
        <v>2.2400000000000002</v>
      </c>
    </row>
    <row r="37" spans="1:5" ht="39" thickBot="1" x14ac:dyDescent="0.3">
      <c r="A37" s="20" t="s">
        <v>110</v>
      </c>
      <c r="B37" s="8" t="s">
        <v>37</v>
      </c>
      <c r="C37" s="9" t="s">
        <v>14</v>
      </c>
      <c r="D37" s="41"/>
      <c r="E37" s="44"/>
    </row>
    <row r="38" spans="1:5" ht="51.75" thickBot="1" x14ac:dyDescent="0.3">
      <c r="A38" s="20" t="s">
        <v>111</v>
      </c>
      <c r="B38" s="8" t="s">
        <v>38</v>
      </c>
      <c r="C38" s="9" t="s">
        <v>14</v>
      </c>
      <c r="D38" s="41"/>
      <c r="E38" s="44"/>
    </row>
    <row r="39" spans="1:5" ht="39" thickBot="1" x14ac:dyDescent="0.3">
      <c r="A39" s="20" t="s">
        <v>112</v>
      </c>
      <c r="B39" s="8" t="s">
        <v>39</v>
      </c>
      <c r="C39" s="9" t="s">
        <v>14</v>
      </c>
      <c r="D39" s="41"/>
      <c r="E39" s="44"/>
    </row>
    <row r="40" spans="1:5" ht="39" thickBot="1" x14ac:dyDescent="0.3">
      <c r="A40" s="20" t="s">
        <v>113</v>
      </c>
      <c r="B40" s="8" t="s">
        <v>40</v>
      </c>
      <c r="C40" s="9" t="s">
        <v>14</v>
      </c>
      <c r="D40" s="42"/>
      <c r="E40" s="45"/>
    </row>
    <row r="41" spans="1:5" ht="15.75" thickBot="1" x14ac:dyDescent="0.3">
      <c r="A41" s="20" t="s">
        <v>114</v>
      </c>
      <c r="B41" s="57" t="s">
        <v>41</v>
      </c>
      <c r="C41" s="58"/>
      <c r="D41" s="58"/>
      <c r="E41" s="59"/>
    </row>
    <row r="42" spans="1:5" ht="26.25" thickBot="1" x14ac:dyDescent="0.3">
      <c r="A42" s="20" t="s">
        <v>115</v>
      </c>
      <c r="B42" s="8" t="s">
        <v>42</v>
      </c>
      <c r="C42" s="9" t="s">
        <v>36</v>
      </c>
      <c r="D42" s="54">
        <f>E42*374.9*12</f>
        <v>32886.227999999996</v>
      </c>
      <c r="E42" s="43">
        <v>7.31</v>
      </c>
    </row>
    <row r="43" spans="1:5" ht="26.25" thickBot="1" x14ac:dyDescent="0.3">
      <c r="A43" s="20" t="s">
        <v>116</v>
      </c>
      <c r="B43" s="10" t="s">
        <v>43</v>
      </c>
      <c r="C43" s="10" t="s">
        <v>23</v>
      </c>
      <c r="D43" s="55"/>
      <c r="E43" s="44"/>
    </row>
    <row r="44" spans="1:5" ht="26.25" thickBot="1" x14ac:dyDescent="0.3">
      <c r="A44" s="20" t="s">
        <v>117</v>
      </c>
      <c r="B44" s="9" t="s">
        <v>44</v>
      </c>
      <c r="C44" s="9" t="s">
        <v>23</v>
      </c>
      <c r="D44" s="55"/>
      <c r="E44" s="44"/>
    </row>
    <row r="45" spans="1:5" ht="39" thickBot="1" x14ac:dyDescent="0.3">
      <c r="A45" s="20" t="s">
        <v>118</v>
      </c>
      <c r="B45" s="8" t="s">
        <v>45</v>
      </c>
      <c r="C45" s="9" t="s">
        <v>14</v>
      </c>
      <c r="D45" s="56"/>
      <c r="E45" s="45"/>
    </row>
    <row r="46" spans="1:5" ht="25.5" customHeight="1" thickBot="1" x14ac:dyDescent="0.3">
      <c r="A46" s="22"/>
      <c r="B46" s="37" t="s">
        <v>46</v>
      </c>
      <c r="C46" s="38"/>
      <c r="D46" s="38"/>
      <c r="E46" s="39"/>
    </row>
    <row r="47" spans="1:5" ht="39" thickBot="1" x14ac:dyDescent="0.3">
      <c r="A47" s="20" t="s">
        <v>119</v>
      </c>
      <c r="B47" s="8" t="s">
        <v>47</v>
      </c>
      <c r="C47" s="9" t="s">
        <v>48</v>
      </c>
      <c r="D47" s="54">
        <f>E47*374.9*12</f>
        <v>24023.591999999997</v>
      </c>
      <c r="E47" s="43">
        <v>5.34</v>
      </c>
    </row>
    <row r="48" spans="1:5" ht="29.25" thickBot="1" x14ac:dyDescent="0.3">
      <c r="A48" s="20" t="s">
        <v>120</v>
      </c>
      <c r="B48" s="8" t="s">
        <v>49</v>
      </c>
      <c r="C48" s="9" t="s">
        <v>14</v>
      </c>
      <c r="D48" s="55"/>
      <c r="E48" s="44"/>
    </row>
    <row r="49" spans="1:5" ht="64.5" thickBot="1" x14ac:dyDescent="0.3">
      <c r="A49" s="20" t="s">
        <v>121</v>
      </c>
      <c r="B49" s="8" t="s">
        <v>50</v>
      </c>
      <c r="C49" s="9" t="s">
        <v>23</v>
      </c>
      <c r="D49" s="55"/>
      <c r="E49" s="44"/>
    </row>
    <row r="50" spans="1:5" ht="26.25" thickBot="1" x14ac:dyDescent="0.3">
      <c r="A50" s="20" t="s">
        <v>122</v>
      </c>
      <c r="B50" s="8" t="s">
        <v>51</v>
      </c>
      <c r="C50" s="9" t="s">
        <v>14</v>
      </c>
      <c r="D50" s="55"/>
      <c r="E50" s="44"/>
    </row>
    <row r="51" spans="1:5" ht="26.25" thickBot="1" x14ac:dyDescent="0.3">
      <c r="A51" s="20" t="s">
        <v>123</v>
      </c>
      <c r="B51" s="8" t="s">
        <v>52</v>
      </c>
      <c r="C51" s="9" t="s">
        <v>14</v>
      </c>
      <c r="D51" s="55"/>
      <c r="E51" s="44"/>
    </row>
    <row r="52" spans="1:5" ht="26.25" thickBot="1" x14ac:dyDescent="0.3">
      <c r="A52" s="20" t="s">
        <v>124</v>
      </c>
      <c r="B52" s="8" t="s">
        <v>53</v>
      </c>
      <c r="C52" s="9" t="s">
        <v>36</v>
      </c>
      <c r="D52" s="55"/>
      <c r="E52" s="44"/>
    </row>
    <row r="53" spans="1:5" ht="26.25" thickBot="1" x14ac:dyDescent="0.3">
      <c r="A53" s="20" t="s">
        <v>125</v>
      </c>
      <c r="B53" s="8" t="s">
        <v>54</v>
      </c>
      <c r="C53" s="9" t="s">
        <v>14</v>
      </c>
      <c r="D53" s="55"/>
      <c r="E53" s="44"/>
    </row>
    <row r="54" spans="1:5" ht="26.25" thickBot="1" x14ac:dyDescent="0.3">
      <c r="A54" s="20" t="s">
        <v>126</v>
      </c>
      <c r="B54" s="8" t="s">
        <v>55</v>
      </c>
      <c r="C54" s="9" t="s">
        <v>14</v>
      </c>
      <c r="D54" s="55"/>
      <c r="E54" s="44"/>
    </row>
    <row r="55" spans="1:5" ht="26.25" thickBot="1" x14ac:dyDescent="0.3">
      <c r="A55" s="20" t="s">
        <v>127</v>
      </c>
      <c r="B55" s="8" t="s">
        <v>56</v>
      </c>
      <c r="C55" s="9" t="s">
        <v>14</v>
      </c>
      <c r="D55" s="56"/>
      <c r="E55" s="45"/>
    </row>
    <row r="56" spans="1:5" ht="16.5" thickBot="1" x14ac:dyDescent="0.3">
      <c r="A56" s="22"/>
      <c r="B56" s="37" t="s">
        <v>57</v>
      </c>
      <c r="C56" s="38"/>
      <c r="D56" s="38"/>
      <c r="E56" s="39"/>
    </row>
    <row r="57" spans="1:5" ht="77.25" thickBot="1" x14ac:dyDescent="0.3">
      <c r="A57" s="20" t="s">
        <v>128</v>
      </c>
      <c r="B57" s="8" t="s">
        <v>58</v>
      </c>
      <c r="C57" s="9" t="s">
        <v>59</v>
      </c>
      <c r="D57" s="54">
        <f>E57*374.9*12</f>
        <v>5218.6079999999993</v>
      </c>
      <c r="E57" s="43">
        <v>1.1599999999999999</v>
      </c>
    </row>
    <row r="58" spans="1:5" ht="39" thickBot="1" x14ac:dyDescent="0.3">
      <c r="A58" s="20" t="s">
        <v>129</v>
      </c>
      <c r="B58" s="8" t="s">
        <v>60</v>
      </c>
      <c r="C58" s="9" t="s">
        <v>61</v>
      </c>
      <c r="D58" s="56"/>
      <c r="E58" s="45"/>
    </row>
    <row r="59" spans="1:5" ht="15.75" thickBot="1" x14ac:dyDescent="0.3">
      <c r="A59" s="37" t="s">
        <v>62</v>
      </c>
      <c r="B59" s="38"/>
      <c r="C59" s="38"/>
      <c r="D59" s="38"/>
      <c r="E59" s="39"/>
    </row>
    <row r="60" spans="1:5" ht="39" thickBot="1" x14ac:dyDescent="0.3">
      <c r="A60" s="20" t="s">
        <v>130</v>
      </c>
      <c r="B60" s="8" t="s">
        <v>63</v>
      </c>
      <c r="C60" s="9" t="s">
        <v>64</v>
      </c>
      <c r="D60" s="40">
        <f>E60*374.9*12</f>
        <v>8007.8639999999996</v>
      </c>
      <c r="E60" s="43">
        <v>1.78</v>
      </c>
    </row>
    <row r="61" spans="1:5" ht="26.25" thickBot="1" x14ac:dyDescent="0.3">
      <c r="A61" s="20" t="s">
        <v>131</v>
      </c>
      <c r="B61" s="8" t="s">
        <v>65</v>
      </c>
      <c r="C61" s="9" t="s">
        <v>66</v>
      </c>
      <c r="D61" s="41"/>
      <c r="E61" s="44"/>
    </row>
    <row r="62" spans="1:5" ht="77.25" thickBot="1" x14ac:dyDescent="0.3">
      <c r="A62" s="20" t="s">
        <v>132</v>
      </c>
      <c r="B62" s="8" t="s">
        <v>67</v>
      </c>
      <c r="C62" s="9" t="s">
        <v>36</v>
      </c>
      <c r="D62" s="41"/>
      <c r="E62" s="44"/>
    </row>
    <row r="63" spans="1:5" ht="39" thickBot="1" x14ac:dyDescent="0.3">
      <c r="A63" s="20" t="s">
        <v>133</v>
      </c>
      <c r="B63" s="8" t="s">
        <v>68</v>
      </c>
      <c r="C63" s="9" t="s">
        <v>66</v>
      </c>
      <c r="D63" s="41"/>
      <c r="E63" s="44"/>
    </row>
    <row r="64" spans="1:5" ht="15.75" thickBot="1" x14ac:dyDescent="0.3">
      <c r="A64" s="20" t="s">
        <v>134</v>
      </c>
      <c r="B64" s="8" t="s">
        <v>69</v>
      </c>
      <c r="C64" s="9" t="s">
        <v>70</v>
      </c>
      <c r="D64" s="42"/>
      <c r="E64" s="45"/>
    </row>
    <row r="65" spans="1:11" ht="25.5" customHeight="1" thickBot="1" x14ac:dyDescent="0.3">
      <c r="A65" s="37" t="s">
        <v>71</v>
      </c>
      <c r="B65" s="38"/>
      <c r="C65" s="38"/>
      <c r="D65" s="38"/>
      <c r="E65" s="39"/>
    </row>
    <row r="66" spans="1:11" ht="16.5" thickBot="1" x14ac:dyDescent="0.3">
      <c r="A66" s="20" t="s">
        <v>135</v>
      </c>
      <c r="B66" s="11" t="s">
        <v>72</v>
      </c>
      <c r="C66" s="12"/>
      <c r="D66" s="40">
        <f>E66*374.9*12</f>
        <v>6253.3319999999985</v>
      </c>
      <c r="E66" s="43">
        <v>1.39</v>
      </c>
    </row>
    <row r="67" spans="1:11" ht="77.25" thickBot="1" x14ac:dyDescent="0.3">
      <c r="A67" s="20" t="s">
        <v>136</v>
      </c>
      <c r="B67" s="8" t="s">
        <v>73</v>
      </c>
      <c r="C67" s="9" t="s">
        <v>14</v>
      </c>
      <c r="D67" s="41"/>
      <c r="E67" s="44"/>
    </row>
    <row r="68" spans="1:11" ht="39" thickBot="1" x14ac:dyDescent="0.3">
      <c r="A68" s="20" t="s">
        <v>137</v>
      </c>
      <c r="B68" s="8" t="s">
        <v>74</v>
      </c>
      <c r="C68" s="9" t="s">
        <v>66</v>
      </c>
      <c r="D68" s="41"/>
      <c r="E68" s="44"/>
    </row>
    <row r="69" spans="1:11" ht="16.5" thickBot="1" x14ac:dyDescent="0.3">
      <c r="A69" s="20" t="s">
        <v>138</v>
      </c>
      <c r="B69" s="11" t="s">
        <v>75</v>
      </c>
      <c r="C69" s="12"/>
      <c r="D69" s="41"/>
      <c r="E69" s="44"/>
    </row>
    <row r="70" spans="1:11" ht="39" thickBot="1" x14ac:dyDescent="0.3">
      <c r="A70" s="20" t="s">
        <v>139</v>
      </c>
      <c r="B70" s="8" t="s">
        <v>74</v>
      </c>
      <c r="C70" s="9" t="s">
        <v>64</v>
      </c>
      <c r="D70" s="42"/>
      <c r="E70" s="45"/>
    </row>
    <row r="71" spans="1:11" ht="15.75" thickBot="1" x14ac:dyDescent="0.3">
      <c r="A71" s="46" t="s">
        <v>76</v>
      </c>
      <c r="B71" s="47"/>
      <c r="C71" s="47"/>
      <c r="D71" s="47"/>
      <c r="E71" s="48"/>
    </row>
    <row r="72" spans="1:11" ht="39" thickBot="1" x14ac:dyDescent="0.3">
      <c r="A72" s="23" t="s">
        <v>140</v>
      </c>
      <c r="B72" s="13" t="s">
        <v>77</v>
      </c>
      <c r="C72" s="49" t="s">
        <v>78</v>
      </c>
      <c r="D72" s="49">
        <f>E72*374.9*12</f>
        <v>8187.8159999999998</v>
      </c>
      <c r="E72" s="51">
        <v>1.82</v>
      </c>
    </row>
    <row r="73" spans="1:11" ht="39" thickBot="1" x14ac:dyDescent="0.3">
      <c r="A73" s="24" t="s">
        <v>141</v>
      </c>
      <c r="B73" s="14" t="s">
        <v>79</v>
      </c>
      <c r="C73" s="50"/>
      <c r="D73" s="50"/>
      <c r="E73" s="52"/>
    </row>
    <row r="74" spans="1:11" ht="15.75" thickBot="1" x14ac:dyDescent="0.3">
      <c r="A74" s="53" t="s">
        <v>80</v>
      </c>
      <c r="B74" s="35"/>
      <c r="C74" s="35"/>
      <c r="D74" s="35"/>
      <c r="E74" s="36"/>
    </row>
    <row r="75" spans="1:11" ht="39" thickBot="1" x14ac:dyDescent="0.3">
      <c r="A75" s="24" t="s">
        <v>142</v>
      </c>
      <c r="B75" s="14" t="s">
        <v>81</v>
      </c>
      <c r="C75" s="14" t="s">
        <v>14</v>
      </c>
      <c r="D75" s="15">
        <f>E75*374.9*12</f>
        <v>584.84400000000005</v>
      </c>
      <c r="E75" s="30">
        <v>0.13</v>
      </c>
    </row>
    <row r="76" spans="1:11" ht="15.75" thickBot="1" x14ac:dyDescent="0.3">
      <c r="A76" s="34" t="s">
        <v>82</v>
      </c>
      <c r="B76" s="35"/>
      <c r="C76" s="35"/>
      <c r="D76" s="35"/>
      <c r="E76" s="36"/>
    </row>
    <row r="77" spans="1:11" ht="26.25" thickBot="1" x14ac:dyDescent="0.3">
      <c r="A77" s="23" t="s">
        <v>143</v>
      </c>
      <c r="B77" s="13" t="s">
        <v>83</v>
      </c>
      <c r="C77" s="16">
        <v>12</v>
      </c>
      <c r="D77" s="17">
        <f>E77*374.9*12</f>
        <v>27217.739999999998</v>
      </c>
      <c r="E77" s="31">
        <v>6.05</v>
      </c>
    </row>
    <row r="78" spans="1:11" ht="16.5" thickBot="1" x14ac:dyDescent="0.3">
      <c r="A78" s="22"/>
      <c r="B78" s="11" t="s">
        <v>84</v>
      </c>
      <c r="C78" s="18"/>
      <c r="D78" s="25">
        <f>D16+D22+D28+D36+D42+D47+D57+D60+D66+D72+D75+D77</f>
        <v>158267.78399999999</v>
      </c>
      <c r="E78" s="25">
        <f>E16+E22+E28+E36+E42+E47+E57+E60+E66+E72+E75+E77</f>
        <v>35.18</v>
      </c>
    </row>
    <row r="79" spans="1:11" ht="15.75" x14ac:dyDescent="0.25">
      <c r="K79" s="19"/>
    </row>
  </sheetData>
  <mergeCells count="42">
    <mergeCell ref="A74:E74"/>
    <mergeCell ref="A76:E76"/>
    <mergeCell ref="A65:E65"/>
    <mergeCell ref="D66:D70"/>
    <mergeCell ref="E66:E70"/>
    <mergeCell ref="A71:E71"/>
    <mergeCell ref="C72:C73"/>
    <mergeCell ref="D72:D73"/>
    <mergeCell ref="E72:E73"/>
    <mergeCell ref="B56:E56"/>
    <mergeCell ref="D57:D58"/>
    <mergeCell ref="E57:E58"/>
    <mergeCell ref="A59:E59"/>
    <mergeCell ref="D60:D64"/>
    <mergeCell ref="E60:E64"/>
    <mergeCell ref="B41:E41"/>
    <mergeCell ref="D42:D45"/>
    <mergeCell ref="E42:E45"/>
    <mergeCell ref="B46:E46"/>
    <mergeCell ref="D47:D55"/>
    <mergeCell ref="E47:E55"/>
    <mergeCell ref="B27:E27"/>
    <mergeCell ref="D28:D34"/>
    <mergeCell ref="E28:E34"/>
    <mergeCell ref="B35:E35"/>
    <mergeCell ref="D36:D40"/>
    <mergeCell ref="E36:E40"/>
    <mergeCell ref="D22:D26"/>
    <mergeCell ref="E22:E26"/>
    <mergeCell ref="A2:E2"/>
    <mergeCell ref="D3:E3"/>
    <mergeCell ref="D4:E4"/>
    <mergeCell ref="A6:E6"/>
    <mergeCell ref="A7:E7"/>
    <mergeCell ref="A9:A13"/>
    <mergeCell ref="B9:B13"/>
    <mergeCell ref="C9:C13"/>
    <mergeCell ref="B14:E14"/>
    <mergeCell ref="B15:E15"/>
    <mergeCell ref="D16:D20"/>
    <mergeCell ref="E16:E20"/>
    <mergeCell ref="B21:E2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79"/>
  <sheetViews>
    <sheetView workbookViewId="0">
      <selection activeCell="G68" sqref="G68"/>
    </sheetView>
  </sheetViews>
  <sheetFormatPr defaultRowHeight="15" x14ac:dyDescent="0.25"/>
  <cols>
    <col min="1" max="1" width="17.28515625" style="21" customWidth="1"/>
    <col min="2" max="2" width="19.5703125" customWidth="1"/>
    <col min="3" max="3" width="17.28515625" customWidth="1"/>
    <col min="4" max="4" width="18.42578125" customWidth="1"/>
    <col min="5" max="5" width="20.42578125" style="26" customWidth="1"/>
  </cols>
  <sheetData>
    <row r="2" spans="1:11" x14ac:dyDescent="0.25">
      <c r="A2" s="32" t="s">
        <v>0</v>
      </c>
      <c r="B2" s="32"/>
      <c r="C2" s="32"/>
      <c r="D2" s="32"/>
      <c r="E2" s="32"/>
      <c r="K2" s="1"/>
    </row>
    <row r="3" spans="1:11" x14ac:dyDescent="0.25">
      <c r="D3" s="32" t="s">
        <v>85</v>
      </c>
      <c r="E3" s="32"/>
    </row>
    <row r="4" spans="1:11" x14ac:dyDescent="0.25">
      <c r="D4" s="32" t="s">
        <v>144</v>
      </c>
      <c r="E4" s="32"/>
      <c r="K4" s="2" t="s">
        <v>86</v>
      </c>
    </row>
    <row r="5" spans="1:11" x14ac:dyDescent="0.25">
      <c r="K5" s="2"/>
    </row>
    <row r="6" spans="1:11" x14ac:dyDescent="0.25">
      <c r="A6" s="33" t="s">
        <v>87</v>
      </c>
      <c r="B6" s="33"/>
      <c r="C6" s="33"/>
      <c r="D6" s="33"/>
      <c r="E6" s="33"/>
    </row>
    <row r="7" spans="1:11" x14ac:dyDescent="0.25">
      <c r="A7" s="33" t="s">
        <v>145</v>
      </c>
      <c r="B7" s="33"/>
      <c r="C7" s="33"/>
      <c r="D7" s="33"/>
      <c r="E7" s="33"/>
      <c r="K7" s="3"/>
    </row>
    <row r="8" spans="1:11" ht="16.5" thickBot="1" x14ac:dyDescent="0.3">
      <c r="K8" s="4"/>
    </row>
    <row r="9" spans="1:11" x14ac:dyDescent="0.25">
      <c r="A9" s="60" t="s">
        <v>2</v>
      </c>
      <c r="B9" s="54" t="s">
        <v>3</v>
      </c>
      <c r="C9" s="54" t="s">
        <v>4</v>
      </c>
      <c r="D9" s="5"/>
      <c r="E9" s="27"/>
    </row>
    <row r="10" spans="1:11" x14ac:dyDescent="0.25">
      <c r="A10" s="61"/>
      <c r="B10" s="55"/>
      <c r="C10" s="55"/>
      <c r="D10" s="6"/>
      <c r="E10" s="28"/>
    </row>
    <row r="11" spans="1:11" ht="28.5" x14ac:dyDescent="0.25">
      <c r="A11" s="61"/>
      <c r="B11" s="55"/>
      <c r="C11" s="55"/>
      <c r="D11" s="6" t="s">
        <v>5</v>
      </c>
      <c r="E11" s="28" t="s">
        <v>7</v>
      </c>
    </row>
    <row r="12" spans="1:11" x14ac:dyDescent="0.25">
      <c r="A12" s="61"/>
      <c r="B12" s="55"/>
      <c r="C12" s="55"/>
      <c r="D12" s="6" t="s">
        <v>6</v>
      </c>
      <c r="E12" s="28" t="s">
        <v>8</v>
      </c>
    </row>
    <row r="13" spans="1:11" ht="16.5" thickBot="1" x14ac:dyDescent="0.3">
      <c r="A13" s="62"/>
      <c r="B13" s="56"/>
      <c r="C13" s="56"/>
      <c r="D13" s="7"/>
      <c r="E13" s="29"/>
    </row>
    <row r="14" spans="1:11" ht="25.5" customHeight="1" thickBot="1" x14ac:dyDescent="0.3">
      <c r="A14" s="22"/>
      <c r="B14" s="37" t="s">
        <v>9</v>
      </c>
      <c r="C14" s="38"/>
      <c r="D14" s="38"/>
      <c r="E14" s="39"/>
    </row>
    <row r="15" spans="1:11" ht="15.75" thickBot="1" x14ac:dyDescent="0.3">
      <c r="A15" s="20" t="s">
        <v>89</v>
      </c>
      <c r="B15" s="57" t="s">
        <v>10</v>
      </c>
      <c r="C15" s="58"/>
      <c r="D15" s="58"/>
      <c r="E15" s="59"/>
    </row>
    <row r="16" spans="1:11" ht="102.75" thickBot="1" x14ac:dyDescent="0.3">
      <c r="A16" s="20" t="s">
        <v>91</v>
      </c>
      <c r="B16" s="8" t="s">
        <v>11</v>
      </c>
      <c r="C16" s="9" t="s">
        <v>12</v>
      </c>
      <c r="D16" s="40">
        <f>E16*380.7*12</f>
        <v>5801.8679999999995</v>
      </c>
      <c r="E16" s="43">
        <v>1.27</v>
      </c>
    </row>
    <row r="17" spans="1:5" ht="64.5" thickBot="1" x14ac:dyDescent="0.3">
      <c r="A17" s="20" t="s">
        <v>92</v>
      </c>
      <c r="B17" s="8" t="s">
        <v>13</v>
      </c>
      <c r="C17" s="9" t="s">
        <v>14</v>
      </c>
      <c r="D17" s="41"/>
      <c r="E17" s="44"/>
    </row>
    <row r="18" spans="1:5" ht="39" thickBot="1" x14ac:dyDescent="0.3">
      <c r="A18" s="20" t="s">
        <v>93</v>
      </c>
      <c r="B18" s="8" t="s">
        <v>15</v>
      </c>
      <c r="C18" s="9" t="s">
        <v>14</v>
      </c>
      <c r="D18" s="41"/>
      <c r="E18" s="44"/>
    </row>
    <row r="19" spans="1:5" ht="39" thickBot="1" x14ac:dyDescent="0.3">
      <c r="A19" s="20" t="s">
        <v>94</v>
      </c>
      <c r="B19" s="8" t="s">
        <v>16</v>
      </c>
      <c r="C19" s="9" t="s">
        <v>14</v>
      </c>
      <c r="D19" s="41"/>
      <c r="E19" s="44"/>
    </row>
    <row r="20" spans="1:5" ht="26.25" thickBot="1" x14ac:dyDescent="0.3">
      <c r="A20" s="20" t="s">
        <v>95</v>
      </c>
      <c r="B20" s="8" t="s">
        <v>17</v>
      </c>
      <c r="C20" s="9" t="s">
        <v>14</v>
      </c>
      <c r="D20" s="42"/>
      <c r="E20" s="45"/>
    </row>
    <row r="21" spans="1:5" ht="15.75" thickBot="1" x14ac:dyDescent="0.3">
      <c r="A21" s="20" t="s">
        <v>18</v>
      </c>
      <c r="B21" s="57" t="s">
        <v>19</v>
      </c>
      <c r="C21" s="58"/>
      <c r="D21" s="58"/>
      <c r="E21" s="59"/>
    </row>
    <row r="22" spans="1:5" ht="51.75" thickBot="1" x14ac:dyDescent="0.3">
      <c r="A22" s="20" t="s">
        <v>96</v>
      </c>
      <c r="B22" s="8" t="s">
        <v>20</v>
      </c>
      <c r="C22" s="9" t="s">
        <v>14</v>
      </c>
      <c r="D22" s="40">
        <f>E22*380.7*12</f>
        <v>14253.408000000001</v>
      </c>
      <c r="E22" s="43">
        <v>3.12</v>
      </c>
    </row>
    <row r="23" spans="1:5" ht="51.75" thickBot="1" x14ac:dyDescent="0.3">
      <c r="A23" s="20" t="s">
        <v>97</v>
      </c>
      <c r="B23" s="8" t="s">
        <v>21</v>
      </c>
      <c r="C23" s="9" t="s">
        <v>14</v>
      </c>
      <c r="D23" s="41"/>
      <c r="E23" s="44"/>
    </row>
    <row r="24" spans="1:5" ht="26.25" thickBot="1" x14ac:dyDescent="0.3">
      <c r="A24" s="20" t="s">
        <v>98</v>
      </c>
      <c r="B24" s="8" t="s">
        <v>22</v>
      </c>
      <c r="C24" s="9" t="s">
        <v>23</v>
      </c>
      <c r="D24" s="41"/>
      <c r="E24" s="44"/>
    </row>
    <row r="25" spans="1:5" ht="26.25" thickBot="1" x14ac:dyDescent="0.3">
      <c r="A25" s="20" t="s">
        <v>99</v>
      </c>
      <c r="B25" s="8" t="s">
        <v>24</v>
      </c>
      <c r="C25" s="9" t="s">
        <v>23</v>
      </c>
      <c r="D25" s="41"/>
      <c r="E25" s="44"/>
    </row>
    <row r="26" spans="1:5" ht="26.25" thickBot="1" x14ac:dyDescent="0.3">
      <c r="A26" s="20" t="s">
        <v>100</v>
      </c>
      <c r="B26" s="8" t="s">
        <v>25</v>
      </c>
      <c r="C26" s="9" t="s">
        <v>14</v>
      </c>
      <c r="D26" s="42"/>
      <c r="E26" s="45"/>
    </row>
    <row r="27" spans="1:5" ht="15.75" thickBot="1" x14ac:dyDescent="0.3">
      <c r="A27" s="20" t="s">
        <v>90</v>
      </c>
      <c r="B27" s="57" t="s">
        <v>26</v>
      </c>
      <c r="C27" s="58"/>
      <c r="D27" s="58"/>
      <c r="E27" s="59"/>
    </row>
    <row r="28" spans="1:5" ht="51.75" thickBot="1" x14ac:dyDescent="0.3">
      <c r="A28" s="20" t="s">
        <v>101</v>
      </c>
      <c r="B28" s="8" t="s">
        <v>27</v>
      </c>
      <c r="C28" s="9" t="s">
        <v>14</v>
      </c>
      <c r="D28" s="54">
        <f>E28*380.7*12</f>
        <v>16309.187999999998</v>
      </c>
      <c r="E28" s="43">
        <v>3.57</v>
      </c>
    </row>
    <row r="29" spans="1:5" ht="51.75" thickBot="1" x14ac:dyDescent="0.3">
      <c r="A29" s="20" t="s">
        <v>102</v>
      </c>
      <c r="B29" s="8" t="s">
        <v>28</v>
      </c>
      <c r="C29" s="9" t="s">
        <v>14</v>
      </c>
      <c r="D29" s="55"/>
      <c r="E29" s="44"/>
    </row>
    <row r="30" spans="1:5" ht="39" thickBot="1" x14ac:dyDescent="0.3">
      <c r="A30" s="20" t="s">
        <v>103</v>
      </c>
      <c r="B30" s="8" t="s">
        <v>29</v>
      </c>
      <c r="C30" s="9" t="s">
        <v>23</v>
      </c>
      <c r="D30" s="55"/>
      <c r="E30" s="44"/>
    </row>
    <row r="31" spans="1:5" ht="26.25" thickBot="1" x14ac:dyDescent="0.3">
      <c r="A31" s="20" t="s">
        <v>104</v>
      </c>
      <c r="B31" s="8" t="s">
        <v>30</v>
      </c>
      <c r="C31" s="9" t="s">
        <v>23</v>
      </c>
      <c r="D31" s="55"/>
      <c r="E31" s="44"/>
    </row>
    <row r="32" spans="1:5" ht="26.25" thickBot="1" x14ac:dyDescent="0.3">
      <c r="A32" s="20" t="s">
        <v>105</v>
      </c>
      <c r="B32" s="8" t="s">
        <v>31</v>
      </c>
      <c r="C32" s="9" t="s">
        <v>14</v>
      </c>
      <c r="D32" s="55"/>
      <c r="E32" s="44"/>
    </row>
    <row r="33" spans="1:5" ht="39" thickBot="1" x14ac:dyDescent="0.3">
      <c r="A33" s="20" t="s">
        <v>106</v>
      </c>
      <c r="B33" s="8" t="s">
        <v>32</v>
      </c>
      <c r="C33" s="9" t="s">
        <v>14</v>
      </c>
      <c r="D33" s="55"/>
      <c r="E33" s="44"/>
    </row>
    <row r="34" spans="1:5" ht="26.25" thickBot="1" x14ac:dyDescent="0.3">
      <c r="A34" s="20" t="s">
        <v>107</v>
      </c>
      <c r="B34" s="8" t="s">
        <v>33</v>
      </c>
      <c r="C34" s="9" t="s">
        <v>14</v>
      </c>
      <c r="D34" s="56"/>
      <c r="E34" s="45"/>
    </row>
    <row r="35" spans="1:5" ht="15.75" thickBot="1" x14ac:dyDescent="0.3">
      <c r="A35" s="20" t="s">
        <v>108</v>
      </c>
      <c r="B35" s="57" t="s">
        <v>34</v>
      </c>
      <c r="C35" s="58"/>
      <c r="D35" s="58"/>
      <c r="E35" s="59"/>
    </row>
    <row r="36" spans="1:5" ht="26.25" thickBot="1" x14ac:dyDescent="0.3">
      <c r="A36" s="20" t="s">
        <v>109</v>
      </c>
      <c r="B36" s="8" t="s">
        <v>35</v>
      </c>
      <c r="C36" s="9" t="s">
        <v>36</v>
      </c>
      <c r="D36" s="40">
        <f>E36*380.7*12</f>
        <v>10233.216</v>
      </c>
      <c r="E36" s="43">
        <v>2.2400000000000002</v>
      </c>
    </row>
    <row r="37" spans="1:5" ht="39" thickBot="1" x14ac:dyDescent="0.3">
      <c r="A37" s="20" t="s">
        <v>110</v>
      </c>
      <c r="B37" s="8" t="s">
        <v>37</v>
      </c>
      <c r="C37" s="9" t="s">
        <v>14</v>
      </c>
      <c r="D37" s="41"/>
      <c r="E37" s="44"/>
    </row>
    <row r="38" spans="1:5" ht="51.75" thickBot="1" x14ac:dyDescent="0.3">
      <c r="A38" s="20" t="s">
        <v>111</v>
      </c>
      <c r="B38" s="8" t="s">
        <v>38</v>
      </c>
      <c r="C38" s="9" t="s">
        <v>14</v>
      </c>
      <c r="D38" s="41"/>
      <c r="E38" s="44"/>
    </row>
    <row r="39" spans="1:5" ht="39" thickBot="1" x14ac:dyDescent="0.3">
      <c r="A39" s="20" t="s">
        <v>112</v>
      </c>
      <c r="B39" s="8" t="s">
        <v>39</v>
      </c>
      <c r="C39" s="9" t="s">
        <v>14</v>
      </c>
      <c r="D39" s="41"/>
      <c r="E39" s="44"/>
    </row>
    <row r="40" spans="1:5" ht="39" thickBot="1" x14ac:dyDescent="0.3">
      <c r="A40" s="20" t="s">
        <v>113</v>
      </c>
      <c r="B40" s="8" t="s">
        <v>40</v>
      </c>
      <c r="C40" s="9" t="s">
        <v>14</v>
      </c>
      <c r="D40" s="42"/>
      <c r="E40" s="45"/>
    </row>
    <row r="41" spans="1:5" ht="15.75" thickBot="1" x14ac:dyDescent="0.3">
      <c r="A41" s="20" t="s">
        <v>114</v>
      </c>
      <c r="B41" s="57" t="s">
        <v>41</v>
      </c>
      <c r="C41" s="58"/>
      <c r="D41" s="58"/>
      <c r="E41" s="59"/>
    </row>
    <row r="42" spans="1:5" ht="26.25" thickBot="1" x14ac:dyDescent="0.3">
      <c r="A42" s="20" t="s">
        <v>115</v>
      </c>
      <c r="B42" s="8" t="s">
        <v>42</v>
      </c>
      <c r="C42" s="9" t="s">
        <v>36</v>
      </c>
      <c r="D42" s="54">
        <f>E42*380.7*12</f>
        <v>33395.004000000001</v>
      </c>
      <c r="E42" s="43">
        <v>7.31</v>
      </c>
    </row>
    <row r="43" spans="1:5" ht="26.25" thickBot="1" x14ac:dyDescent="0.3">
      <c r="A43" s="20" t="s">
        <v>116</v>
      </c>
      <c r="B43" s="10" t="s">
        <v>43</v>
      </c>
      <c r="C43" s="10" t="s">
        <v>23</v>
      </c>
      <c r="D43" s="55"/>
      <c r="E43" s="44"/>
    </row>
    <row r="44" spans="1:5" ht="26.25" thickBot="1" x14ac:dyDescent="0.3">
      <c r="A44" s="20" t="s">
        <v>117</v>
      </c>
      <c r="B44" s="9" t="s">
        <v>44</v>
      </c>
      <c r="C44" s="9" t="s">
        <v>23</v>
      </c>
      <c r="D44" s="55"/>
      <c r="E44" s="44"/>
    </row>
    <row r="45" spans="1:5" ht="39" thickBot="1" x14ac:dyDescent="0.3">
      <c r="A45" s="20" t="s">
        <v>118</v>
      </c>
      <c r="B45" s="8" t="s">
        <v>45</v>
      </c>
      <c r="C45" s="9" t="s">
        <v>14</v>
      </c>
      <c r="D45" s="56"/>
      <c r="E45" s="45"/>
    </row>
    <row r="46" spans="1:5" ht="25.5" customHeight="1" thickBot="1" x14ac:dyDescent="0.3">
      <c r="A46" s="22"/>
      <c r="B46" s="37" t="s">
        <v>46</v>
      </c>
      <c r="C46" s="38"/>
      <c r="D46" s="38"/>
      <c r="E46" s="39"/>
    </row>
    <row r="47" spans="1:5" ht="39" thickBot="1" x14ac:dyDescent="0.3">
      <c r="A47" s="20" t="s">
        <v>119</v>
      </c>
      <c r="B47" s="8" t="s">
        <v>47</v>
      </c>
      <c r="C47" s="9" t="s">
        <v>48</v>
      </c>
      <c r="D47" s="54">
        <f>E47*380.7*12</f>
        <v>24395.255999999998</v>
      </c>
      <c r="E47" s="43">
        <v>5.34</v>
      </c>
    </row>
    <row r="48" spans="1:5" ht="29.25" thickBot="1" x14ac:dyDescent="0.3">
      <c r="A48" s="20" t="s">
        <v>120</v>
      </c>
      <c r="B48" s="8" t="s">
        <v>49</v>
      </c>
      <c r="C48" s="9" t="s">
        <v>14</v>
      </c>
      <c r="D48" s="55"/>
      <c r="E48" s="44"/>
    </row>
    <row r="49" spans="1:5" ht="64.5" thickBot="1" x14ac:dyDescent="0.3">
      <c r="A49" s="20" t="s">
        <v>121</v>
      </c>
      <c r="B49" s="8" t="s">
        <v>50</v>
      </c>
      <c r="C49" s="9" t="s">
        <v>23</v>
      </c>
      <c r="D49" s="55"/>
      <c r="E49" s="44"/>
    </row>
    <row r="50" spans="1:5" ht="26.25" thickBot="1" x14ac:dyDescent="0.3">
      <c r="A50" s="20" t="s">
        <v>122</v>
      </c>
      <c r="B50" s="8" t="s">
        <v>51</v>
      </c>
      <c r="C50" s="9" t="s">
        <v>14</v>
      </c>
      <c r="D50" s="55"/>
      <c r="E50" s="44"/>
    </row>
    <row r="51" spans="1:5" ht="26.25" thickBot="1" x14ac:dyDescent="0.3">
      <c r="A51" s="20" t="s">
        <v>123</v>
      </c>
      <c r="B51" s="8" t="s">
        <v>52</v>
      </c>
      <c r="C51" s="9" t="s">
        <v>14</v>
      </c>
      <c r="D51" s="55"/>
      <c r="E51" s="44"/>
    </row>
    <row r="52" spans="1:5" ht="26.25" thickBot="1" x14ac:dyDescent="0.3">
      <c r="A52" s="20" t="s">
        <v>124</v>
      </c>
      <c r="B52" s="8" t="s">
        <v>53</v>
      </c>
      <c r="C52" s="9" t="s">
        <v>36</v>
      </c>
      <c r="D52" s="55"/>
      <c r="E52" s="44"/>
    </row>
    <row r="53" spans="1:5" ht="26.25" thickBot="1" x14ac:dyDescent="0.3">
      <c r="A53" s="20" t="s">
        <v>125</v>
      </c>
      <c r="B53" s="8" t="s">
        <v>54</v>
      </c>
      <c r="C53" s="9" t="s">
        <v>14</v>
      </c>
      <c r="D53" s="55"/>
      <c r="E53" s="44"/>
    </row>
    <row r="54" spans="1:5" ht="26.25" thickBot="1" x14ac:dyDescent="0.3">
      <c r="A54" s="20" t="s">
        <v>126</v>
      </c>
      <c r="B54" s="8" t="s">
        <v>55</v>
      </c>
      <c r="C54" s="9" t="s">
        <v>14</v>
      </c>
      <c r="D54" s="55"/>
      <c r="E54" s="44"/>
    </row>
    <row r="55" spans="1:5" ht="26.25" thickBot="1" x14ac:dyDescent="0.3">
      <c r="A55" s="20" t="s">
        <v>127</v>
      </c>
      <c r="B55" s="8" t="s">
        <v>56</v>
      </c>
      <c r="C55" s="9" t="s">
        <v>14</v>
      </c>
      <c r="D55" s="56"/>
      <c r="E55" s="45"/>
    </row>
    <row r="56" spans="1:5" ht="16.5" thickBot="1" x14ac:dyDescent="0.3">
      <c r="A56" s="22"/>
      <c r="B56" s="37" t="s">
        <v>57</v>
      </c>
      <c r="C56" s="38"/>
      <c r="D56" s="38"/>
      <c r="E56" s="39"/>
    </row>
    <row r="57" spans="1:5" ht="77.25" thickBot="1" x14ac:dyDescent="0.3">
      <c r="A57" s="20" t="s">
        <v>128</v>
      </c>
      <c r="B57" s="8" t="s">
        <v>58</v>
      </c>
      <c r="C57" s="9" t="s">
        <v>59</v>
      </c>
      <c r="D57" s="54">
        <f>E57*380.7*12</f>
        <v>5299.3439999999991</v>
      </c>
      <c r="E57" s="43">
        <v>1.1599999999999999</v>
      </c>
    </row>
    <row r="58" spans="1:5" ht="39" thickBot="1" x14ac:dyDescent="0.3">
      <c r="A58" s="20" t="s">
        <v>129</v>
      </c>
      <c r="B58" s="8" t="s">
        <v>60</v>
      </c>
      <c r="C58" s="9" t="s">
        <v>61</v>
      </c>
      <c r="D58" s="56"/>
      <c r="E58" s="45"/>
    </row>
    <row r="59" spans="1:5" ht="15.75" thickBot="1" x14ac:dyDescent="0.3">
      <c r="A59" s="37" t="s">
        <v>62</v>
      </c>
      <c r="B59" s="38"/>
      <c r="C59" s="38"/>
      <c r="D59" s="38"/>
      <c r="E59" s="39"/>
    </row>
    <row r="60" spans="1:5" ht="39" thickBot="1" x14ac:dyDescent="0.3">
      <c r="A60" s="20" t="s">
        <v>130</v>
      </c>
      <c r="B60" s="8" t="s">
        <v>63</v>
      </c>
      <c r="C60" s="9" t="s">
        <v>64</v>
      </c>
      <c r="D60" s="40">
        <f>E60*380.7*12</f>
        <v>8131.7519999999995</v>
      </c>
      <c r="E60" s="43">
        <v>1.78</v>
      </c>
    </row>
    <row r="61" spans="1:5" ht="26.25" thickBot="1" x14ac:dyDescent="0.3">
      <c r="A61" s="20" t="s">
        <v>131</v>
      </c>
      <c r="B61" s="8" t="s">
        <v>65</v>
      </c>
      <c r="C61" s="9" t="s">
        <v>66</v>
      </c>
      <c r="D61" s="41"/>
      <c r="E61" s="44"/>
    </row>
    <row r="62" spans="1:5" ht="77.25" thickBot="1" x14ac:dyDescent="0.3">
      <c r="A62" s="20" t="s">
        <v>132</v>
      </c>
      <c r="B62" s="8" t="s">
        <v>67</v>
      </c>
      <c r="C62" s="9" t="s">
        <v>36</v>
      </c>
      <c r="D62" s="41"/>
      <c r="E62" s="44"/>
    </row>
    <row r="63" spans="1:5" ht="39" thickBot="1" x14ac:dyDescent="0.3">
      <c r="A63" s="20" t="s">
        <v>133</v>
      </c>
      <c r="B63" s="8" t="s">
        <v>68</v>
      </c>
      <c r="C63" s="9" t="s">
        <v>66</v>
      </c>
      <c r="D63" s="41"/>
      <c r="E63" s="44"/>
    </row>
    <row r="64" spans="1:5" ht="15.75" thickBot="1" x14ac:dyDescent="0.3">
      <c r="A64" s="20" t="s">
        <v>134</v>
      </c>
      <c r="B64" s="8" t="s">
        <v>69</v>
      </c>
      <c r="C64" s="9" t="s">
        <v>70</v>
      </c>
      <c r="D64" s="42"/>
      <c r="E64" s="45"/>
    </row>
    <row r="65" spans="1:11" ht="25.5" customHeight="1" thickBot="1" x14ac:dyDescent="0.3">
      <c r="A65" s="37" t="s">
        <v>71</v>
      </c>
      <c r="B65" s="38"/>
      <c r="C65" s="38"/>
      <c r="D65" s="38"/>
      <c r="E65" s="39"/>
    </row>
    <row r="66" spans="1:11" ht="16.5" thickBot="1" x14ac:dyDescent="0.3">
      <c r="A66" s="20" t="s">
        <v>135</v>
      </c>
      <c r="B66" s="11" t="s">
        <v>72</v>
      </c>
      <c r="C66" s="12"/>
      <c r="D66" s="40">
        <f>E66*380.7*12</f>
        <v>6350.076</v>
      </c>
      <c r="E66" s="43">
        <v>1.39</v>
      </c>
    </row>
    <row r="67" spans="1:11" ht="77.25" thickBot="1" x14ac:dyDescent="0.3">
      <c r="A67" s="20" t="s">
        <v>136</v>
      </c>
      <c r="B67" s="8" t="s">
        <v>73</v>
      </c>
      <c r="C67" s="9" t="s">
        <v>14</v>
      </c>
      <c r="D67" s="41"/>
      <c r="E67" s="44"/>
    </row>
    <row r="68" spans="1:11" ht="39" thickBot="1" x14ac:dyDescent="0.3">
      <c r="A68" s="20" t="s">
        <v>137</v>
      </c>
      <c r="B68" s="8" t="s">
        <v>74</v>
      </c>
      <c r="C68" s="9" t="s">
        <v>66</v>
      </c>
      <c r="D68" s="41"/>
      <c r="E68" s="44"/>
    </row>
    <row r="69" spans="1:11" ht="16.5" thickBot="1" x14ac:dyDescent="0.3">
      <c r="A69" s="20" t="s">
        <v>138</v>
      </c>
      <c r="B69" s="11" t="s">
        <v>75</v>
      </c>
      <c r="C69" s="12"/>
      <c r="D69" s="41"/>
      <c r="E69" s="44"/>
    </row>
    <row r="70" spans="1:11" ht="39" thickBot="1" x14ac:dyDescent="0.3">
      <c r="A70" s="20" t="s">
        <v>139</v>
      </c>
      <c r="B70" s="8" t="s">
        <v>74</v>
      </c>
      <c r="C70" s="9" t="s">
        <v>64</v>
      </c>
      <c r="D70" s="42"/>
      <c r="E70" s="45"/>
    </row>
    <row r="71" spans="1:11" ht="15.75" thickBot="1" x14ac:dyDescent="0.3">
      <c r="A71" s="46" t="s">
        <v>76</v>
      </c>
      <c r="B71" s="47"/>
      <c r="C71" s="47"/>
      <c r="D71" s="47"/>
      <c r="E71" s="48"/>
    </row>
    <row r="72" spans="1:11" ht="39" thickBot="1" x14ac:dyDescent="0.3">
      <c r="A72" s="23" t="s">
        <v>140</v>
      </c>
      <c r="B72" s="13" t="s">
        <v>77</v>
      </c>
      <c r="C72" s="49" t="s">
        <v>78</v>
      </c>
      <c r="D72" s="49">
        <f>E72*380.7*12</f>
        <v>8314.4880000000012</v>
      </c>
      <c r="E72" s="51">
        <v>1.82</v>
      </c>
    </row>
    <row r="73" spans="1:11" ht="39" thickBot="1" x14ac:dyDescent="0.3">
      <c r="A73" s="24" t="s">
        <v>141</v>
      </c>
      <c r="B73" s="14" t="s">
        <v>79</v>
      </c>
      <c r="C73" s="50"/>
      <c r="D73" s="50"/>
      <c r="E73" s="52"/>
    </row>
    <row r="74" spans="1:11" ht="15.75" thickBot="1" x14ac:dyDescent="0.3">
      <c r="A74" s="53" t="s">
        <v>80</v>
      </c>
      <c r="B74" s="35"/>
      <c r="C74" s="35"/>
      <c r="D74" s="35"/>
      <c r="E74" s="36"/>
    </row>
    <row r="75" spans="1:11" ht="39" thickBot="1" x14ac:dyDescent="0.3">
      <c r="A75" s="24" t="s">
        <v>142</v>
      </c>
      <c r="B75" s="14" t="s">
        <v>81</v>
      </c>
      <c r="C75" s="14" t="s">
        <v>14</v>
      </c>
      <c r="D75" s="15">
        <f>E75*380.7*12</f>
        <v>593.89200000000005</v>
      </c>
      <c r="E75" s="30">
        <v>0.13</v>
      </c>
    </row>
    <row r="76" spans="1:11" ht="15.75" thickBot="1" x14ac:dyDescent="0.3">
      <c r="A76" s="34" t="s">
        <v>82</v>
      </c>
      <c r="B76" s="35"/>
      <c r="C76" s="35"/>
      <c r="D76" s="35"/>
      <c r="E76" s="36"/>
    </row>
    <row r="77" spans="1:11" ht="26.25" thickBot="1" x14ac:dyDescent="0.3">
      <c r="A77" s="23" t="s">
        <v>143</v>
      </c>
      <c r="B77" s="13" t="s">
        <v>83</v>
      </c>
      <c r="C77" s="16">
        <v>12</v>
      </c>
      <c r="D77" s="17">
        <f>E77*380.7*12</f>
        <v>27638.819999999996</v>
      </c>
      <c r="E77" s="31">
        <v>6.05</v>
      </c>
    </row>
    <row r="78" spans="1:11" ht="16.5" thickBot="1" x14ac:dyDescent="0.3">
      <c r="A78" s="22"/>
      <c r="B78" s="11" t="s">
        <v>84</v>
      </c>
      <c r="C78" s="18"/>
      <c r="D78" s="25">
        <f>D16+D22+D28+D36+D42+D47+D57+D60+D66+D72+D75+D77</f>
        <v>160716.31200000001</v>
      </c>
      <c r="E78" s="25">
        <f>E16+E22+E28+E36+E42+E47+E57+E60+E66+E72+E75+E77</f>
        <v>35.18</v>
      </c>
    </row>
    <row r="79" spans="1:11" ht="15.75" x14ac:dyDescent="0.25">
      <c r="K79" s="19"/>
    </row>
  </sheetData>
  <mergeCells count="42">
    <mergeCell ref="D22:D26"/>
    <mergeCell ref="E22:E26"/>
    <mergeCell ref="A2:E2"/>
    <mergeCell ref="D3:E3"/>
    <mergeCell ref="D4:E4"/>
    <mergeCell ref="A6:E6"/>
    <mergeCell ref="A7:E7"/>
    <mergeCell ref="A9:A13"/>
    <mergeCell ref="B9:B13"/>
    <mergeCell ref="C9:C13"/>
    <mergeCell ref="B14:E14"/>
    <mergeCell ref="B15:E15"/>
    <mergeCell ref="D16:D20"/>
    <mergeCell ref="E16:E20"/>
    <mergeCell ref="B21:E21"/>
    <mergeCell ref="B27:E27"/>
    <mergeCell ref="D28:D34"/>
    <mergeCell ref="E28:E34"/>
    <mergeCell ref="B35:E35"/>
    <mergeCell ref="D36:D40"/>
    <mergeCell ref="E36:E40"/>
    <mergeCell ref="B41:E41"/>
    <mergeCell ref="D42:D45"/>
    <mergeCell ref="E42:E45"/>
    <mergeCell ref="B46:E46"/>
    <mergeCell ref="D47:D55"/>
    <mergeCell ref="E47:E55"/>
    <mergeCell ref="B56:E56"/>
    <mergeCell ref="D57:D58"/>
    <mergeCell ref="E57:E58"/>
    <mergeCell ref="A59:E59"/>
    <mergeCell ref="D60:D64"/>
    <mergeCell ref="E60:E64"/>
    <mergeCell ref="A74:E74"/>
    <mergeCell ref="A76:E76"/>
    <mergeCell ref="A65:E65"/>
    <mergeCell ref="D66:D70"/>
    <mergeCell ref="E66:E70"/>
    <mergeCell ref="A71:E71"/>
    <mergeCell ref="C72:C73"/>
    <mergeCell ref="D72:D73"/>
    <mergeCell ref="E72:E73"/>
  </mergeCells>
  <pageMargins left="0.7" right="0.7" top="0.75" bottom="0.75" header="0.3" footer="0.3"/>
  <pageSetup paperSize="9" scale="94" fitToHeight="0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9"/>
  <sheetViews>
    <sheetView topLeftCell="A62" workbookViewId="0">
      <selection activeCell="F70" sqref="F70"/>
    </sheetView>
  </sheetViews>
  <sheetFormatPr defaultRowHeight="15" x14ac:dyDescent="0.25"/>
  <cols>
    <col min="1" max="1" width="17.28515625" style="21" customWidth="1"/>
    <col min="2" max="2" width="19.5703125" customWidth="1"/>
    <col min="3" max="3" width="17.28515625" customWidth="1"/>
    <col min="4" max="4" width="18.42578125" customWidth="1"/>
    <col min="5" max="5" width="20.42578125" style="26" customWidth="1"/>
  </cols>
  <sheetData>
    <row r="2" spans="1:11" x14ac:dyDescent="0.25">
      <c r="A2" s="32" t="s">
        <v>0</v>
      </c>
      <c r="B2" s="32"/>
      <c r="C2" s="32"/>
      <c r="D2" s="32"/>
      <c r="E2" s="32"/>
      <c r="K2" s="1"/>
    </row>
    <row r="3" spans="1:11" x14ac:dyDescent="0.25">
      <c r="D3" s="32" t="s">
        <v>85</v>
      </c>
      <c r="E3" s="32"/>
    </row>
    <row r="4" spans="1:11" x14ac:dyDescent="0.25">
      <c r="D4" s="32" t="s">
        <v>180</v>
      </c>
      <c r="E4" s="32"/>
      <c r="K4" s="2" t="s">
        <v>86</v>
      </c>
    </row>
    <row r="5" spans="1:11" x14ac:dyDescent="0.25">
      <c r="K5" s="2"/>
    </row>
    <row r="6" spans="1:11" x14ac:dyDescent="0.25">
      <c r="A6" s="33" t="s">
        <v>87</v>
      </c>
      <c r="B6" s="33"/>
      <c r="C6" s="33"/>
      <c r="D6" s="33"/>
      <c r="E6" s="33"/>
    </row>
    <row r="7" spans="1:11" x14ac:dyDescent="0.25">
      <c r="A7" s="33" t="s">
        <v>181</v>
      </c>
      <c r="B7" s="33"/>
      <c r="C7" s="33"/>
      <c r="D7" s="33"/>
      <c r="E7" s="33"/>
      <c r="K7" s="3"/>
    </row>
    <row r="8" spans="1:11" ht="16.5" thickBot="1" x14ac:dyDescent="0.3">
      <c r="K8" s="4"/>
    </row>
    <row r="9" spans="1:11" x14ac:dyDescent="0.25">
      <c r="A9" s="60" t="s">
        <v>2</v>
      </c>
      <c r="B9" s="54" t="s">
        <v>3</v>
      </c>
      <c r="C9" s="54" t="s">
        <v>4</v>
      </c>
      <c r="D9" s="5"/>
      <c r="E9" s="27"/>
    </row>
    <row r="10" spans="1:11" x14ac:dyDescent="0.25">
      <c r="A10" s="61"/>
      <c r="B10" s="55"/>
      <c r="C10" s="55"/>
      <c r="D10" s="6"/>
      <c r="E10" s="28"/>
    </row>
    <row r="11" spans="1:11" ht="28.5" x14ac:dyDescent="0.25">
      <c r="A11" s="61"/>
      <c r="B11" s="55"/>
      <c r="C11" s="55"/>
      <c r="D11" s="6" t="s">
        <v>5</v>
      </c>
      <c r="E11" s="28" t="s">
        <v>7</v>
      </c>
    </row>
    <row r="12" spans="1:11" x14ac:dyDescent="0.25">
      <c r="A12" s="61"/>
      <c r="B12" s="55"/>
      <c r="C12" s="55"/>
      <c r="D12" s="6" t="s">
        <v>6</v>
      </c>
      <c r="E12" s="28" t="s">
        <v>8</v>
      </c>
    </row>
    <row r="13" spans="1:11" ht="16.5" thickBot="1" x14ac:dyDescent="0.3">
      <c r="A13" s="62"/>
      <c r="B13" s="56"/>
      <c r="C13" s="56"/>
      <c r="D13" s="7"/>
      <c r="E13" s="29"/>
    </row>
    <row r="14" spans="1:11" ht="25.5" customHeight="1" thickBot="1" x14ac:dyDescent="0.3">
      <c r="A14" s="22"/>
      <c r="B14" s="37" t="s">
        <v>9</v>
      </c>
      <c r="C14" s="38"/>
      <c r="D14" s="38"/>
      <c r="E14" s="39"/>
    </row>
    <row r="15" spans="1:11" ht="15.75" thickBot="1" x14ac:dyDescent="0.3">
      <c r="A15" s="20" t="s">
        <v>89</v>
      </c>
      <c r="B15" s="57" t="s">
        <v>10</v>
      </c>
      <c r="C15" s="58"/>
      <c r="D15" s="58"/>
      <c r="E15" s="59"/>
    </row>
    <row r="16" spans="1:11" ht="102.75" thickBot="1" x14ac:dyDescent="0.3">
      <c r="A16" s="20" t="s">
        <v>91</v>
      </c>
      <c r="B16" s="8" t="s">
        <v>11</v>
      </c>
      <c r="C16" s="9" t="s">
        <v>12</v>
      </c>
      <c r="D16" s="40">
        <f>E16*504.9*12</f>
        <v>7694.6759999999995</v>
      </c>
      <c r="E16" s="43">
        <v>1.27</v>
      </c>
    </row>
    <row r="17" spans="1:5" ht="64.5" thickBot="1" x14ac:dyDescent="0.3">
      <c r="A17" s="20" t="s">
        <v>92</v>
      </c>
      <c r="B17" s="8" t="s">
        <v>13</v>
      </c>
      <c r="C17" s="9" t="s">
        <v>14</v>
      </c>
      <c r="D17" s="41"/>
      <c r="E17" s="44"/>
    </row>
    <row r="18" spans="1:5" ht="39" thickBot="1" x14ac:dyDescent="0.3">
      <c r="A18" s="20" t="s">
        <v>93</v>
      </c>
      <c r="B18" s="8" t="s">
        <v>15</v>
      </c>
      <c r="C18" s="9" t="s">
        <v>14</v>
      </c>
      <c r="D18" s="41"/>
      <c r="E18" s="44"/>
    </row>
    <row r="19" spans="1:5" ht="39" thickBot="1" x14ac:dyDescent="0.3">
      <c r="A19" s="20" t="s">
        <v>94</v>
      </c>
      <c r="B19" s="8" t="s">
        <v>16</v>
      </c>
      <c r="C19" s="9" t="s">
        <v>14</v>
      </c>
      <c r="D19" s="41"/>
      <c r="E19" s="44"/>
    </row>
    <row r="20" spans="1:5" ht="26.25" thickBot="1" x14ac:dyDescent="0.3">
      <c r="A20" s="20" t="s">
        <v>95</v>
      </c>
      <c r="B20" s="8" t="s">
        <v>17</v>
      </c>
      <c r="C20" s="9" t="s">
        <v>14</v>
      </c>
      <c r="D20" s="42"/>
      <c r="E20" s="45"/>
    </row>
    <row r="21" spans="1:5" ht="15.75" thickBot="1" x14ac:dyDescent="0.3">
      <c r="A21" s="20" t="s">
        <v>18</v>
      </c>
      <c r="B21" s="57" t="s">
        <v>19</v>
      </c>
      <c r="C21" s="58"/>
      <c r="D21" s="58"/>
      <c r="E21" s="59"/>
    </row>
    <row r="22" spans="1:5" ht="51.75" thickBot="1" x14ac:dyDescent="0.3">
      <c r="A22" s="20" t="s">
        <v>96</v>
      </c>
      <c r="B22" s="8" t="s">
        <v>20</v>
      </c>
      <c r="C22" s="9" t="s">
        <v>14</v>
      </c>
      <c r="D22" s="40">
        <f>E22*504.9*12</f>
        <v>18903.455999999998</v>
      </c>
      <c r="E22" s="43">
        <v>3.12</v>
      </c>
    </row>
    <row r="23" spans="1:5" ht="51.75" thickBot="1" x14ac:dyDescent="0.3">
      <c r="A23" s="20" t="s">
        <v>97</v>
      </c>
      <c r="B23" s="8" t="s">
        <v>21</v>
      </c>
      <c r="C23" s="9" t="s">
        <v>14</v>
      </c>
      <c r="D23" s="41"/>
      <c r="E23" s="44"/>
    </row>
    <row r="24" spans="1:5" ht="26.25" thickBot="1" x14ac:dyDescent="0.3">
      <c r="A24" s="20" t="s">
        <v>98</v>
      </c>
      <c r="B24" s="8" t="s">
        <v>22</v>
      </c>
      <c r="C24" s="9" t="s">
        <v>23</v>
      </c>
      <c r="D24" s="41"/>
      <c r="E24" s="44"/>
    </row>
    <row r="25" spans="1:5" ht="26.25" thickBot="1" x14ac:dyDescent="0.3">
      <c r="A25" s="20" t="s">
        <v>99</v>
      </c>
      <c r="B25" s="8" t="s">
        <v>24</v>
      </c>
      <c r="C25" s="9" t="s">
        <v>23</v>
      </c>
      <c r="D25" s="41"/>
      <c r="E25" s="44"/>
    </row>
    <row r="26" spans="1:5" ht="26.25" thickBot="1" x14ac:dyDescent="0.3">
      <c r="A26" s="20" t="s">
        <v>100</v>
      </c>
      <c r="B26" s="8" t="s">
        <v>25</v>
      </c>
      <c r="C26" s="9" t="s">
        <v>14</v>
      </c>
      <c r="D26" s="42"/>
      <c r="E26" s="45"/>
    </row>
    <row r="27" spans="1:5" ht="15.75" thickBot="1" x14ac:dyDescent="0.3">
      <c r="A27" s="20" t="s">
        <v>90</v>
      </c>
      <c r="B27" s="57" t="s">
        <v>26</v>
      </c>
      <c r="C27" s="58"/>
      <c r="D27" s="58"/>
      <c r="E27" s="59"/>
    </row>
    <row r="28" spans="1:5" ht="51.75" thickBot="1" x14ac:dyDescent="0.3">
      <c r="A28" s="20" t="s">
        <v>101</v>
      </c>
      <c r="B28" s="8" t="s">
        <v>27</v>
      </c>
      <c r="C28" s="9" t="s">
        <v>14</v>
      </c>
      <c r="D28" s="54">
        <f>E28*504.9*12</f>
        <v>21629.915999999997</v>
      </c>
      <c r="E28" s="43">
        <v>3.57</v>
      </c>
    </row>
    <row r="29" spans="1:5" ht="51.75" thickBot="1" x14ac:dyDescent="0.3">
      <c r="A29" s="20" t="s">
        <v>102</v>
      </c>
      <c r="B29" s="8" t="s">
        <v>28</v>
      </c>
      <c r="C29" s="9" t="s">
        <v>14</v>
      </c>
      <c r="D29" s="55"/>
      <c r="E29" s="44"/>
    </row>
    <row r="30" spans="1:5" ht="39" thickBot="1" x14ac:dyDescent="0.3">
      <c r="A30" s="20" t="s">
        <v>103</v>
      </c>
      <c r="B30" s="8" t="s">
        <v>29</v>
      </c>
      <c r="C30" s="9" t="s">
        <v>23</v>
      </c>
      <c r="D30" s="55"/>
      <c r="E30" s="44"/>
    </row>
    <row r="31" spans="1:5" ht="26.25" thickBot="1" x14ac:dyDescent="0.3">
      <c r="A31" s="20" t="s">
        <v>104</v>
      </c>
      <c r="B31" s="8" t="s">
        <v>30</v>
      </c>
      <c r="C31" s="9" t="s">
        <v>23</v>
      </c>
      <c r="D31" s="55"/>
      <c r="E31" s="44"/>
    </row>
    <row r="32" spans="1:5" ht="26.25" thickBot="1" x14ac:dyDescent="0.3">
      <c r="A32" s="20" t="s">
        <v>105</v>
      </c>
      <c r="B32" s="8" t="s">
        <v>31</v>
      </c>
      <c r="C32" s="9" t="s">
        <v>14</v>
      </c>
      <c r="D32" s="55"/>
      <c r="E32" s="44"/>
    </row>
    <row r="33" spans="1:5" ht="39" thickBot="1" x14ac:dyDescent="0.3">
      <c r="A33" s="20" t="s">
        <v>106</v>
      </c>
      <c r="B33" s="8" t="s">
        <v>32</v>
      </c>
      <c r="C33" s="9" t="s">
        <v>14</v>
      </c>
      <c r="D33" s="55"/>
      <c r="E33" s="44"/>
    </row>
    <row r="34" spans="1:5" ht="26.25" thickBot="1" x14ac:dyDescent="0.3">
      <c r="A34" s="20" t="s">
        <v>107</v>
      </c>
      <c r="B34" s="8" t="s">
        <v>33</v>
      </c>
      <c r="C34" s="9" t="s">
        <v>14</v>
      </c>
      <c r="D34" s="56"/>
      <c r="E34" s="45"/>
    </row>
    <row r="35" spans="1:5" ht="15.75" thickBot="1" x14ac:dyDescent="0.3">
      <c r="A35" s="20" t="s">
        <v>108</v>
      </c>
      <c r="B35" s="57" t="s">
        <v>34</v>
      </c>
      <c r="C35" s="58"/>
      <c r="D35" s="58"/>
      <c r="E35" s="59"/>
    </row>
    <row r="36" spans="1:5" ht="26.25" thickBot="1" x14ac:dyDescent="0.3">
      <c r="A36" s="20" t="s">
        <v>109</v>
      </c>
      <c r="B36" s="8" t="s">
        <v>35</v>
      </c>
      <c r="C36" s="9" t="s">
        <v>36</v>
      </c>
      <c r="D36" s="40">
        <f>E36*504.9*12</f>
        <v>13571.712000000001</v>
      </c>
      <c r="E36" s="43">
        <v>2.2400000000000002</v>
      </c>
    </row>
    <row r="37" spans="1:5" ht="39" thickBot="1" x14ac:dyDescent="0.3">
      <c r="A37" s="20" t="s">
        <v>110</v>
      </c>
      <c r="B37" s="8" t="s">
        <v>37</v>
      </c>
      <c r="C37" s="9" t="s">
        <v>14</v>
      </c>
      <c r="D37" s="41"/>
      <c r="E37" s="44"/>
    </row>
    <row r="38" spans="1:5" ht="51.75" thickBot="1" x14ac:dyDescent="0.3">
      <c r="A38" s="20" t="s">
        <v>111</v>
      </c>
      <c r="B38" s="8" t="s">
        <v>38</v>
      </c>
      <c r="C38" s="9" t="s">
        <v>14</v>
      </c>
      <c r="D38" s="41"/>
      <c r="E38" s="44"/>
    </row>
    <row r="39" spans="1:5" ht="39" thickBot="1" x14ac:dyDescent="0.3">
      <c r="A39" s="20" t="s">
        <v>112</v>
      </c>
      <c r="B39" s="8" t="s">
        <v>39</v>
      </c>
      <c r="C39" s="9" t="s">
        <v>14</v>
      </c>
      <c r="D39" s="41"/>
      <c r="E39" s="44"/>
    </row>
    <row r="40" spans="1:5" ht="39" thickBot="1" x14ac:dyDescent="0.3">
      <c r="A40" s="20" t="s">
        <v>113</v>
      </c>
      <c r="B40" s="8" t="s">
        <v>40</v>
      </c>
      <c r="C40" s="9" t="s">
        <v>14</v>
      </c>
      <c r="D40" s="42"/>
      <c r="E40" s="45"/>
    </row>
    <row r="41" spans="1:5" ht="15.75" thickBot="1" x14ac:dyDescent="0.3">
      <c r="A41" s="20" t="s">
        <v>114</v>
      </c>
      <c r="B41" s="57" t="s">
        <v>41</v>
      </c>
      <c r="C41" s="58"/>
      <c r="D41" s="58"/>
      <c r="E41" s="59"/>
    </row>
    <row r="42" spans="1:5" ht="26.25" thickBot="1" x14ac:dyDescent="0.3">
      <c r="A42" s="20" t="s">
        <v>115</v>
      </c>
      <c r="B42" s="8" t="s">
        <v>42</v>
      </c>
      <c r="C42" s="9" t="s">
        <v>36</v>
      </c>
      <c r="D42" s="54">
        <f>E42*504.9*12</f>
        <v>44289.827999999994</v>
      </c>
      <c r="E42" s="43">
        <v>7.31</v>
      </c>
    </row>
    <row r="43" spans="1:5" ht="26.25" thickBot="1" x14ac:dyDescent="0.3">
      <c r="A43" s="20" t="s">
        <v>116</v>
      </c>
      <c r="B43" s="10" t="s">
        <v>43</v>
      </c>
      <c r="C43" s="10" t="s">
        <v>23</v>
      </c>
      <c r="D43" s="55"/>
      <c r="E43" s="44"/>
    </row>
    <row r="44" spans="1:5" ht="26.25" thickBot="1" x14ac:dyDescent="0.3">
      <c r="A44" s="20" t="s">
        <v>117</v>
      </c>
      <c r="B44" s="9" t="s">
        <v>44</v>
      </c>
      <c r="C44" s="9" t="s">
        <v>23</v>
      </c>
      <c r="D44" s="55"/>
      <c r="E44" s="44"/>
    </row>
    <row r="45" spans="1:5" ht="39" thickBot="1" x14ac:dyDescent="0.3">
      <c r="A45" s="20" t="s">
        <v>118</v>
      </c>
      <c r="B45" s="8" t="s">
        <v>45</v>
      </c>
      <c r="C45" s="9" t="s">
        <v>14</v>
      </c>
      <c r="D45" s="56"/>
      <c r="E45" s="45"/>
    </row>
    <row r="46" spans="1:5" ht="25.5" customHeight="1" thickBot="1" x14ac:dyDescent="0.3">
      <c r="A46" s="22"/>
      <c r="B46" s="37" t="s">
        <v>46</v>
      </c>
      <c r="C46" s="38"/>
      <c r="D46" s="38"/>
      <c r="E46" s="39"/>
    </row>
    <row r="47" spans="1:5" ht="39" thickBot="1" x14ac:dyDescent="0.3">
      <c r="A47" s="20" t="s">
        <v>119</v>
      </c>
      <c r="B47" s="8" t="s">
        <v>47</v>
      </c>
      <c r="C47" s="9" t="s">
        <v>48</v>
      </c>
      <c r="D47" s="54">
        <f>E47*504.9*12</f>
        <v>32353.991999999998</v>
      </c>
      <c r="E47" s="43">
        <v>5.34</v>
      </c>
    </row>
    <row r="48" spans="1:5" ht="29.25" thickBot="1" x14ac:dyDescent="0.3">
      <c r="A48" s="20" t="s">
        <v>120</v>
      </c>
      <c r="B48" s="8" t="s">
        <v>49</v>
      </c>
      <c r="C48" s="9" t="s">
        <v>14</v>
      </c>
      <c r="D48" s="55"/>
      <c r="E48" s="44"/>
    </row>
    <row r="49" spans="1:5" ht="64.5" thickBot="1" x14ac:dyDescent="0.3">
      <c r="A49" s="20" t="s">
        <v>121</v>
      </c>
      <c r="B49" s="8" t="s">
        <v>50</v>
      </c>
      <c r="C49" s="9" t="s">
        <v>23</v>
      </c>
      <c r="D49" s="55"/>
      <c r="E49" s="44"/>
    </row>
    <row r="50" spans="1:5" ht="26.25" thickBot="1" x14ac:dyDescent="0.3">
      <c r="A50" s="20" t="s">
        <v>122</v>
      </c>
      <c r="B50" s="8" t="s">
        <v>51</v>
      </c>
      <c r="C50" s="9" t="s">
        <v>14</v>
      </c>
      <c r="D50" s="55"/>
      <c r="E50" s="44"/>
    </row>
    <row r="51" spans="1:5" ht="26.25" thickBot="1" x14ac:dyDescent="0.3">
      <c r="A51" s="20" t="s">
        <v>123</v>
      </c>
      <c r="B51" s="8" t="s">
        <v>52</v>
      </c>
      <c r="C51" s="9" t="s">
        <v>14</v>
      </c>
      <c r="D51" s="55"/>
      <c r="E51" s="44"/>
    </row>
    <row r="52" spans="1:5" ht="26.25" thickBot="1" x14ac:dyDescent="0.3">
      <c r="A52" s="20" t="s">
        <v>124</v>
      </c>
      <c r="B52" s="8" t="s">
        <v>53</v>
      </c>
      <c r="C52" s="9" t="s">
        <v>36</v>
      </c>
      <c r="D52" s="55"/>
      <c r="E52" s="44"/>
    </row>
    <row r="53" spans="1:5" ht="26.25" thickBot="1" x14ac:dyDescent="0.3">
      <c r="A53" s="20" t="s">
        <v>125</v>
      </c>
      <c r="B53" s="8" t="s">
        <v>54</v>
      </c>
      <c r="C53" s="9" t="s">
        <v>14</v>
      </c>
      <c r="D53" s="55"/>
      <c r="E53" s="44"/>
    </row>
    <row r="54" spans="1:5" ht="26.25" thickBot="1" x14ac:dyDescent="0.3">
      <c r="A54" s="20" t="s">
        <v>126</v>
      </c>
      <c r="B54" s="8" t="s">
        <v>55</v>
      </c>
      <c r="C54" s="9" t="s">
        <v>14</v>
      </c>
      <c r="D54" s="55"/>
      <c r="E54" s="44"/>
    </row>
    <row r="55" spans="1:5" ht="26.25" thickBot="1" x14ac:dyDescent="0.3">
      <c r="A55" s="20" t="s">
        <v>127</v>
      </c>
      <c r="B55" s="8" t="s">
        <v>56</v>
      </c>
      <c r="C55" s="9" t="s">
        <v>14</v>
      </c>
      <c r="D55" s="56"/>
      <c r="E55" s="45"/>
    </row>
    <row r="56" spans="1:5" ht="16.5" thickBot="1" x14ac:dyDescent="0.3">
      <c r="A56" s="22"/>
      <c r="B56" s="37" t="s">
        <v>57</v>
      </c>
      <c r="C56" s="38"/>
      <c r="D56" s="38"/>
      <c r="E56" s="39"/>
    </row>
    <row r="57" spans="1:5" ht="77.25" thickBot="1" x14ac:dyDescent="0.3">
      <c r="A57" s="20" t="s">
        <v>128</v>
      </c>
      <c r="B57" s="8" t="s">
        <v>58</v>
      </c>
      <c r="C57" s="9" t="s">
        <v>59</v>
      </c>
      <c r="D57" s="54">
        <f>E57*504.9*12</f>
        <v>7028.2079999999996</v>
      </c>
      <c r="E57" s="43">
        <v>1.1599999999999999</v>
      </c>
    </row>
    <row r="58" spans="1:5" ht="39" thickBot="1" x14ac:dyDescent="0.3">
      <c r="A58" s="20" t="s">
        <v>129</v>
      </c>
      <c r="B58" s="8" t="s">
        <v>60</v>
      </c>
      <c r="C58" s="9" t="s">
        <v>61</v>
      </c>
      <c r="D58" s="56"/>
      <c r="E58" s="45"/>
    </row>
    <row r="59" spans="1:5" ht="15.75" thickBot="1" x14ac:dyDescent="0.3">
      <c r="A59" s="37" t="s">
        <v>62</v>
      </c>
      <c r="B59" s="38"/>
      <c r="C59" s="38"/>
      <c r="D59" s="38"/>
      <c r="E59" s="39"/>
    </row>
    <row r="60" spans="1:5" ht="39" thickBot="1" x14ac:dyDescent="0.3">
      <c r="A60" s="20" t="s">
        <v>130</v>
      </c>
      <c r="B60" s="8" t="s">
        <v>63</v>
      </c>
      <c r="C60" s="9" t="s">
        <v>64</v>
      </c>
      <c r="D60" s="40">
        <f>E60*504.9*12</f>
        <v>10784.664000000001</v>
      </c>
      <c r="E60" s="43">
        <v>1.78</v>
      </c>
    </row>
    <row r="61" spans="1:5" ht="26.25" thickBot="1" x14ac:dyDescent="0.3">
      <c r="A61" s="20" t="s">
        <v>131</v>
      </c>
      <c r="B61" s="8" t="s">
        <v>65</v>
      </c>
      <c r="C61" s="9" t="s">
        <v>66</v>
      </c>
      <c r="D61" s="41"/>
      <c r="E61" s="44"/>
    </row>
    <row r="62" spans="1:5" ht="77.25" thickBot="1" x14ac:dyDescent="0.3">
      <c r="A62" s="20" t="s">
        <v>132</v>
      </c>
      <c r="B62" s="8" t="s">
        <v>67</v>
      </c>
      <c r="C62" s="9" t="s">
        <v>36</v>
      </c>
      <c r="D62" s="41"/>
      <c r="E62" s="44"/>
    </row>
    <row r="63" spans="1:5" ht="39" thickBot="1" x14ac:dyDescent="0.3">
      <c r="A63" s="20" t="s">
        <v>133</v>
      </c>
      <c r="B63" s="8" t="s">
        <v>68</v>
      </c>
      <c r="C63" s="9" t="s">
        <v>66</v>
      </c>
      <c r="D63" s="41"/>
      <c r="E63" s="44"/>
    </row>
    <row r="64" spans="1:5" ht="15.75" thickBot="1" x14ac:dyDescent="0.3">
      <c r="A64" s="20" t="s">
        <v>134</v>
      </c>
      <c r="B64" s="8" t="s">
        <v>69</v>
      </c>
      <c r="C64" s="9" t="s">
        <v>70</v>
      </c>
      <c r="D64" s="42"/>
      <c r="E64" s="45"/>
    </row>
    <row r="65" spans="1:11" ht="25.5" customHeight="1" thickBot="1" x14ac:dyDescent="0.3">
      <c r="A65" s="37" t="s">
        <v>71</v>
      </c>
      <c r="B65" s="38"/>
      <c r="C65" s="38"/>
      <c r="D65" s="38"/>
      <c r="E65" s="39"/>
    </row>
    <row r="66" spans="1:11" ht="16.5" thickBot="1" x14ac:dyDescent="0.3">
      <c r="A66" s="20" t="s">
        <v>135</v>
      </c>
      <c r="B66" s="11" t="s">
        <v>72</v>
      </c>
      <c r="C66" s="12"/>
      <c r="D66" s="40">
        <f>E66*504.9*12</f>
        <v>8421.732</v>
      </c>
      <c r="E66" s="43">
        <v>1.39</v>
      </c>
    </row>
    <row r="67" spans="1:11" ht="77.25" thickBot="1" x14ac:dyDescent="0.3">
      <c r="A67" s="20" t="s">
        <v>136</v>
      </c>
      <c r="B67" s="8" t="s">
        <v>73</v>
      </c>
      <c r="C67" s="9" t="s">
        <v>14</v>
      </c>
      <c r="D67" s="41"/>
      <c r="E67" s="44"/>
    </row>
    <row r="68" spans="1:11" ht="39" thickBot="1" x14ac:dyDescent="0.3">
      <c r="A68" s="20" t="s">
        <v>137</v>
      </c>
      <c r="B68" s="8" t="s">
        <v>74</v>
      </c>
      <c r="C68" s="9" t="s">
        <v>66</v>
      </c>
      <c r="D68" s="41"/>
      <c r="E68" s="44"/>
    </row>
    <row r="69" spans="1:11" ht="16.5" thickBot="1" x14ac:dyDescent="0.3">
      <c r="A69" s="20" t="s">
        <v>138</v>
      </c>
      <c r="B69" s="11" t="s">
        <v>75</v>
      </c>
      <c r="C69" s="12"/>
      <c r="D69" s="41"/>
      <c r="E69" s="44"/>
    </row>
    <row r="70" spans="1:11" ht="39" thickBot="1" x14ac:dyDescent="0.3">
      <c r="A70" s="20" t="s">
        <v>139</v>
      </c>
      <c r="B70" s="8" t="s">
        <v>74</v>
      </c>
      <c r="C70" s="9" t="s">
        <v>64</v>
      </c>
      <c r="D70" s="42"/>
      <c r="E70" s="45"/>
    </row>
    <row r="71" spans="1:11" ht="15.75" thickBot="1" x14ac:dyDescent="0.3">
      <c r="A71" s="46" t="s">
        <v>76</v>
      </c>
      <c r="B71" s="47"/>
      <c r="C71" s="47"/>
      <c r="D71" s="47"/>
      <c r="E71" s="48"/>
    </row>
    <row r="72" spans="1:11" ht="39" thickBot="1" x14ac:dyDescent="0.3">
      <c r="A72" s="23" t="s">
        <v>140</v>
      </c>
      <c r="B72" s="13" t="s">
        <v>77</v>
      </c>
      <c r="C72" s="49" t="s">
        <v>78</v>
      </c>
      <c r="D72" s="49">
        <f>E72*504.9*12</f>
        <v>11027.016</v>
      </c>
      <c r="E72" s="51">
        <v>1.82</v>
      </c>
    </row>
    <row r="73" spans="1:11" ht="39" thickBot="1" x14ac:dyDescent="0.3">
      <c r="A73" s="24" t="s">
        <v>141</v>
      </c>
      <c r="B73" s="14" t="s">
        <v>79</v>
      </c>
      <c r="C73" s="50"/>
      <c r="D73" s="50"/>
      <c r="E73" s="52"/>
    </row>
    <row r="74" spans="1:11" ht="15.75" thickBot="1" x14ac:dyDescent="0.3">
      <c r="A74" s="53" t="s">
        <v>80</v>
      </c>
      <c r="B74" s="35"/>
      <c r="C74" s="35"/>
      <c r="D74" s="35"/>
      <c r="E74" s="36"/>
    </row>
    <row r="75" spans="1:11" ht="39" thickBot="1" x14ac:dyDescent="0.3">
      <c r="A75" s="24" t="s">
        <v>142</v>
      </c>
      <c r="B75" s="14" t="s">
        <v>81</v>
      </c>
      <c r="C75" s="14" t="s">
        <v>14</v>
      </c>
      <c r="D75" s="15">
        <f>E75*504.9*12</f>
        <v>787.64400000000001</v>
      </c>
      <c r="E75" s="30">
        <v>0.13</v>
      </c>
    </row>
    <row r="76" spans="1:11" ht="15.75" thickBot="1" x14ac:dyDescent="0.3">
      <c r="A76" s="34" t="s">
        <v>82</v>
      </c>
      <c r="B76" s="35"/>
      <c r="C76" s="35"/>
      <c r="D76" s="35"/>
      <c r="E76" s="36"/>
    </row>
    <row r="77" spans="1:11" ht="26.25" thickBot="1" x14ac:dyDescent="0.3">
      <c r="A77" s="23" t="s">
        <v>143</v>
      </c>
      <c r="B77" s="13" t="s">
        <v>83</v>
      </c>
      <c r="C77" s="16">
        <v>12</v>
      </c>
      <c r="D77" s="17">
        <f>E77*504.9*12</f>
        <v>36655.74</v>
      </c>
      <c r="E77" s="31">
        <v>6.05</v>
      </c>
    </row>
    <row r="78" spans="1:11" ht="16.5" thickBot="1" x14ac:dyDescent="0.3">
      <c r="A78" s="22"/>
      <c r="B78" s="11" t="s">
        <v>84</v>
      </c>
      <c r="C78" s="18"/>
      <c r="D78" s="25">
        <f>D16+D22+D28+D36+D42+D47+D57+D60+D66+D72+D75+D77</f>
        <v>213148.58399999997</v>
      </c>
      <c r="E78" s="25">
        <f>E16+E22+E28+E36+E42+E47+E57+E60+E66+E72+E75+E77</f>
        <v>35.18</v>
      </c>
    </row>
    <row r="79" spans="1:11" ht="15.75" x14ac:dyDescent="0.25">
      <c r="K79" s="19"/>
    </row>
  </sheetData>
  <mergeCells count="42">
    <mergeCell ref="A74:E74"/>
    <mergeCell ref="A76:E76"/>
    <mergeCell ref="A65:E65"/>
    <mergeCell ref="D66:D70"/>
    <mergeCell ref="E66:E70"/>
    <mergeCell ref="A71:E71"/>
    <mergeCell ref="C72:C73"/>
    <mergeCell ref="D72:D73"/>
    <mergeCell ref="E72:E73"/>
    <mergeCell ref="B56:E56"/>
    <mergeCell ref="D57:D58"/>
    <mergeCell ref="E57:E58"/>
    <mergeCell ref="A59:E59"/>
    <mergeCell ref="D60:D64"/>
    <mergeCell ref="E60:E64"/>
    <mergeCell ref="B41:E41"/>
    <mergeCell ref="D42:D45"/>
    <mergeCell ref="E42:E45"/>
    <mergeCell ref="B46:E46"/>
    <mergeCell ref="D47:D55"/>
    <mergeCell ref="E47:E55"/>
    <mergeCell ref="B27:E27"/>
    <mergeCell ref="D28:D34"/>
    <mergeCell ref="E28:E34"/>
    <mergeCell ref="B35:E35"/>
    <mergeCell ref="D36:D40"/>
    <mergeCell ref="E36:E40"/>
    <mergeCell ref="D22:D26"/>
    <mergeCell ref="E22:E26"/>
    <mergeCell ref="A2:E2"/>
    <mergeCell ref="D3:E3"/>
    <mergeCell ref="D4:E4"/>
    <mergeCell ref="A6:E6"/>
    <mergeCell ref="A7:E7"/>
    <mergeCell ref="A9:A13"/>
    <mergeCell ref="B9:B13"/>
    <mergeCell ref="C9:C13"/>
    <mergeCell ref="B14:E14"/>
    <mergeCell ref="B15:E15"/>
    <mergeCell ref="D16:D20"/>
    <mergeCell ref="E16:E20"/>
    <mergeCell ref="B21:E21"/>
  </mergeCells>
  <pageMargins left="0.7" right="0.7" top="0.75" bottom="0.75" header="0.3" footer="0.3"/>
  <pageSetup paperSize="9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9"/>
  <sheetViews>
    <sheetView topLeftCell="A62" workbookViewId="0">
      <selection activeCell="E79" sqref="E79"/>
    </sheetView>
  </sheetViews>
  <sheetFormatPr defaultRowHeight="15" x14ac:dyDescent="0.25"/>
  <cols>
    <col min="1" max="1" width="17.28515625" style="21" customWidth="1"/>
    <col min="2" max="2" width="19.5703125" customWidth="1"/>
    <col min="3" max="3" width="17.28515625" customWidth="1"/>
    <col min="4" max="4" width="18.42578125" customWidth="1"/>
    <col min="5" max="5" width="20.42578125" style="26" customWidth="1"/>
  </cols>
  <sheetData>
    <row r="2" spans="1:11" x14ac:dyDescent="0.25">
      <c r="A2" s="32" t="s">
        <v>0</v>
      </c>
      <c r="B2" s="32"/>
      <c r="C2" s="32"/>
      <c r="D2" s="32"/>
      <c r="E2" s="32"/>
      <c r="K2" s="1"/>
    </row>
    <row r="3" spans="1:11" x14ac:dyDescent="0.25">
      <c r="D3" s="32" t="s">
        <v>85</v>
      </c>
      <c r="E3" s="32"/>
    </row>
    <row r="4" spans="1:11" x14ac:dyDescent="0.25">
      <c r="D4" s="32" t="s">
        <v>182</v>
      </c>
      <c r="E4" s="32"/>
      <c r="K4" s="2" t="s">
        <v>86</v>
      </c>
    </row>
    <row r="5" spans="1:11" x14ac:dyDescent="0.25">
      <c r="K5" s="2"/>
    </row>
    <row r="6" spans="1:11" x14ac:dyDescent="0.25">
      <c r="A6" s="33" t="s">
        <v>87</v>
      </c>
      <c r="B6" s="33"/>
      <c r="C6" s="33"/>
      <c r="D6" s="33"/>
      <c r="E6" s="33"/>
    </row>
    <row r="7" spans="1:11" x14ac:dyDescent="0.25">
      <c r="A7" s="33" t="s">
        <v>183</v>
      </c>
      <c r="B7" s="33"/>
      <c r="C7" s="33"/>
      <c r="D7" s="33"/>
      <c r="E7" s="33"/>
      <c r="K7" s="3"/>
    </row>
    <row r="8" spans="1:11" ht="16.5" thickBot="1" x14ac:dyDescent="0.3">
      <c r="K8" s="4"/>
    </row>
    <row r="9" spans="1:11" x14ac:dyDescent="0.25">
      <c r="A9" s="60" t="s">
        <v>2</v>
      </c>
      <c r="B9" s="54" t="s">
        <v>3</v>
      </c>
      <c r="C9" s="54" t="s">
        <v>4</v>
      </c>
      <c r="D9" s="5"/>
      <c r="E9" s="27"/>
    </row>
    <row r="10" spans="1:11" x14ac:dyDescent="0.25">
      <c r="A10" s="61"/>
      <c r="B10" s="55"/>
      <c r="C10" s="55"/>
      <c r="D10" s="6"/>
      <c r="E10" s="28"/>
    </row>
    <row r="11" spans="1:11" ht="28.5" x14ac:dyDescent="0.25">
      <c r="A11" s="61"/>
      <c r="B11" s="55"/>
      <c r="C11" s="55"/>
      <c r="D11" s="6" t="s">
        <v>5</v>
      </c>
      <c r="E11" s="28" t="s">
        <v>7</v>
      </c>
    </row>
    <row r="12" spans="1:11" x14ac:dyDescent="0.25">
      <c r="A12" s="61"/>
      <c r="B12" s="55"/>
      <c r="C12" s="55"/>
      <c r="D12" s="6" t="s">
        <v>6</v>
      </c>
      <c r="E12" s="28" t="s">
        <v>8</v>
      </c>
    </row>
    <row r="13" spans="1:11" ht="16.5" thickBot="1" x14ac:dyDescent="0.3">
      <c r="A13" s="62"/>
      <c r="B13" s="56"/>
      <c r="C13" s="56"/>
      <c r="D13" s="7"/>
      <c r="E13" s="29"/>
    </row>
    <row r="14" spans="1:11" ht="25.5" customHeight="1" thickBot="1" x14ac:dyDescent="0.3">
      <c r="A14" s="22"/>
      <c r="B14" s="37" t="s">
        <v>9</v>
      </c>
      <c r="C14" s="38"/>
      <c r="D14" s="38"/>
      <c r="E14" s="39"/>
    </row>
    <row r="15" spans="1:11" ht="15.75" thickBot="1" x14ac:dyDescent="0.3">
      <c r="A15" s="20" t="s">
        <v>89</v>
      </c>
      <c r="B15" s="57" t="s">
        <v>10</v>
      </c>
      <c r="C15" s="58"/>
      <c r="D15" s="58"/>
      <c r="E15" s="59"/>
    </row>
    <row r="16" spans="1:11" ht="102.75" thickBot="1" x14ac:dyDescent="0.3">
      <c r="A16" s="20" t="s">
        <v>91</v>
      </c>
      <c r="B16" s="8" t="s">
        <v>11</v>
      </c>
      <c r="C16" s="9" t="s">
        <v>12</v>
      </c>
      <c r="D16" s="40">
        <f>E16*499.6*12</f>
        <v>7613.9040000000005</v>
      </c>
      <c r="E16" s="43">
        <v>1.27</v>
      </c>
    </row>
    <row r="17" spans="1:5" ht="64.5" thickBot="1" x14ac:dyDescent="0.3">
      <c r="A17" s="20" t="s">
        <v>92</v>
      </c>
      <c r="B17" s="8" t="s">
        <v>13</v>
      </c>
      <c r="C17" s="9" t="s">
        <v>14</v>
      </c>
      <c r="D17" s="41"/>
      <c r="E17" s="44"/>
    </row>
    <row r="18" spans="1:5" ht="39" thickBot="1" x14ac:dyDescent="0.3">
      <c r="A18" s="20" t="s">
        <v>93</v>
      </c>
      <c r="B18" s="8" t="s">
        <v>15</v>
      </c>
      <c r="C18" s="9" t="s">
        <v>14</v>
      </c>
      <c r="D18" s="41"/>
      <c r="E18" s="44"/>
    </row>
    <row r="19" spans="1:5" ht="39" thickBot="1" x14ac:dyDescent="0.3">
      <c r="A19" s="20" t="s">
        <v>94</v>
      </c>
      <c r="B19" s="8" t="s">
        <v>16</v>
      </c>
      <c r="C19" s="9" t="s">
        <v>14</v>
      </c>
      <c r="D19" s="41"/>
      <c r="E19" s="44"/>
    </row>
    <row r="20" spans="1:5" ht="26.25" thickBot="1" x14ac:dyDescent="0.3">
      <c r="A20" s="20" t="s">
        <v>95</v>
      </c>
      <c r="B20" s="8" t="s">
        <v>17</v>
      </c>
      <c r="C20" s="9" t="s">
        <v>14</v>
      </c>
      <c r="D20" s="42"/>
      <c r="E20" s="45"/>
    </row>
    <row r="21" spans="1:5" ht="15.75" thickBot="1" x14ac:dyDescent="0.3">
      <c r="A21" s="20" t="s">
        <v>18</v>
      </c>
      <c r="B21" s="57" t="s">
        <v>19</v>
      </c>
      <c r="C21" s="58"/>
      <c r="D21" s="58"/>
      <c r="E21" s="59"/>
    </row>
    <row r="22" spans="1:5" ht="51.75" thickBot="1" x14ac:dyDescent="0.3">
      <c r="A22" s="20" t="s">
        <v>96</v>
      </c>
      <c r="B22" s="8" t="s">
        <v>20</v>
      </c>
      <c r="C22" s="9" t="s">
        <v>14</v>
      </c>
      <c r="D22" s="40">
        <f>E22*499.6*12</f>
        <v>18705.024000000001</v>
      </c>
      <c r="E22" s="43">
        <v>3.12</v>
      </c>
    </row>
    <row r="23" spans="1:5" ht="51.75" thickBot="1" x14ac:dyDescent="0.3">
      <c r="A23" s="20" t="s">
        <v>97</v>
      </c>
      <c r="B23" s="8" t="s">
        <v>21</v>
      </c>
      <c r="C23" s="9" t="s">
        <v>14</v>
      </c>
      <c r="D23" s="41"/>
      <c r="E23" s="44"/>
    </row>
    <row r="24" spans="1:5" ht="26.25" thickBot="1" x14ac:dyDescent="0.3">
      <c r="A24" s="20" t="s">
        <v>98</v>
      </c>
      <c r="B24" s="8" t="s">
        <v>22</v>
      </c>
      <c r="C24" s="9" t="s">
        <v>23</v>
      </c>
      <c r="D24" s="41"/>
      <c r="E24" s="44"/>
    </row>
    <row r="25" spans="1:5" ht="26.25" thickBot="1" x14ac:dyDescent="0.3">
      <c r="A25" s="20" t="s">
        <v>99</v>
      </c>
      <c r="B25" s="8" t="s">
        <v>24</v>
      </c>
      <c r="C25" s="9" t="s">
        <v>23</v>
      </c>
      <c r="D25" s="41"/>
      <c r="E25" s="44"/>
    </row>
    <row r="26" spans="1:5" ht="26.25" thickBot="1" x14ac:dyDescent="0.3">
      <c r="A26" s="20" t="s">
        <v>100</v>
      </c>
      <c r="B26" s="8" t="s">
        <v>25</v>
      </c>
      <c r="C26" s="9" t="s">
        <v>14</v>
      </c>
      <c r="D26" s="42"/>
      <c r="E26" s="45"/>
    </row>
    <row r="27" spans="1:5" ht="15.75" thickBot="1" x14ac:dyDescent="0.3">
      <c r="A27" s="20" t="s">
        <v>90</v>
      </c>
      <c r="B27" s="57" t="s">
        <v>26</v>
      </c>
      <c r="C27" s="58"/>
      <c r="D27" s="58"/>
      <c r="E27" s="59"/>
    </row>
    <row r="28" spans="1:5" ht="51.75" thickBot="1" x14ac:dyDescent="0.3">
      <c r="A28" s="20" t="s">
        <v>101</v>
      </c>
      <c r="B28" s="8" t="s">
        <v>27</v>
      </c>
      <c r="C28" s="9" t="s">
        <v>14</v>
      </c>
      <c r="D28" s="54">
        <f>E28*499.6*12</f>
        <v>21402.863999999998</v>
      </c>
      <c r="E28" s="43">
        <v>3.57</v>
      </c>
    </row>
    <row r="29" spans="1:5" ht="51.75" thickBot="1" x14ac:dyDescent="0.3">
      <c r="A29" s="20" t="s">
        <v>102</v>
      </c>
      <c r="B29" s="8" t="s">
        <v>28</v>
      </c>
      <c r="C29" s="9" t="s">
        <v>14</v>
      </c>
      <c r="D29" s="55"/>
      <c r="E29" s="44"/>
    </row>
    <row r="30" spans="1:5" ht="39" thickBot="1" x14ac:dyDescent="0.3">
      <c r="A30" s="20" t="s">
        <v>103</v>
      </c>
      <c r="B30" s="8" t="s">
        <v>29</v>
      </c>
      <c r="C30" s="9" t="s">
        <v>23</v>
      </c>
      <c r="D30" s="55"/>
      <c r="E30" s="44"/>
    </row>
    <row r="31" spans="1:5" ht="26.25" thickBot="1" x14ac:dyDescent="0.3">
      <c r="A31" s="20" t="s">
        <v>104</v>
      </c>
      <c r="B31" s="8" t="s">
        <v>30</v>
      </c>
      <c r="C31" s="9" t="s">
        <v>23</v>
      </c>
      <c r="D31" s="55"/>
      <c r="E31" s="44"/>
    </row>
    <row r="32" spans="1:5" ht="26.25" thickBot="1" x14ac:dyDescent="0.3">
      <c r="A32" s="20" t="s">
        <v>105</v>
      </c>
      <c r="B32" s="8" t="s">
        <v>31</v>
      </c>
      <c r="C32" s="9" t="s">
        <v>14</v>
      </c>
      <c r="D32" s="55"/>
      <c r="E32" s="44"/>
    </row>
    <row r="33" spans="1:5" ht="39" thickBot="1" x14ac:dyDescent="0.3">
      <c r="A33" s="20" t="s">
        <v>106</v>
      </c>
      <c r="B33" s="8" t="s">
        <v>32</v>
      </c>
      <c r="C33" s="9" t="s">
        <v>14</v>
      </c>
      <c r="D33" s="55"/>
      <c r="E33" s="44"/>
    </row>
    <row r="34" spans="1:5" ht="26.25" thickBot="1" x14ac:dyDescent="0.3">
      <c r="A34" s="20" t="s">
        <v>107</v>
      </c>
      <c r="B34" s="8" t="s">
        <v>33</v>
      </c>
      <c r="C34" s="9" t="s">
        <v>14</v>
      </c>
      <c r="D34" s="56"/>
      <c r="E34" s="45"/>
    </row>
    <row r="35" spans="1:5" ht="15.75" thickBot="1" x14ac:dyDescent="0.3">
      <c r="A35" s="20" t="s">
        <v>108</v>
      </c>
      <c r="B35" s="57" t="s">
        <v>34</v>
      </c>
      <c r="C35" s="58"/>
      <c r="D35" s="58"/>
      <c r="E35" s="59"/>
    </row>
    <row r="36" spans="1:5" ht="26.25" thickBot="1" x14ac:dyDescent="0.3">
      <c r="A36" s="20" t="s">
        <v>109</v>
      </c>
      <c r="B36" s="8" t="s">
        <v>35</v>
      </c>
      <c r="C36" s="9" t="s">
        <v>36</v>
      </c>
      <c r="D36" s="40">
        <f>E36*499.6*12</f>
        <v>13429.248000000003</v>
      </c>
      <c r="E36" s="43">
        <v>2.2400000000000002</v>
      </c>
    </row>
    <row r="37" spans="1:5" ht="39" thickBot="1" x14ac:dyDescent="0.3">
      <c r="A37" s="20" t="s">
        <v>110</v>
      </c>
      <c r="B37" s="8" t="s">
        <v>37</v>
      </c>
      <c r="C37" s="9" t="s">
        <v>14</v>
      </c>
      <c r="D37" s="41"/>
      <c r="E37" s="44"/>
    </row>
    <row r="38" spans="1:5" ht="51.75" thickBot="1" x14ac:dyDescent="0.3">
      <c r="A38" s="20" t="s">
        <v>111</v>
      </c>
      <c r="B38" s="8" t="s">
        <v>38</v>
      </c>
      <c r="C38" s="9" t="s">
        <v>14</v>
      </c>
      <c r="D38" s="41"/>
      <c r="E38" s="44"/>
    </row>
    <row r="39" spans="1:5" ht="39" thickBot="1" x14ac:dyDescent="0.3">
      <c r="A39" s="20" t="s">
        <v>112</v>
      </c>
      <c r="B39" s="8" t="s">
        <v>39</v>
      </c>
      <c r="C39" s="9" t="s">
        <v>14</v>
      </c>
      <c r="D39" s="41"/>
      <c r="E39" s="44"/>
    </row>
    <row r="40" spans="1:5" ht="39" thickBot="1" x14ac:dyDescent="0.3">
      <c r="A40" s="20" t="s">
        <v>113</v>
      </c>
      <c r="B40" s="8" t="s">
        <v>40</v>
      </c>
      <c r="C40" s="9" t="s">
        <v>14</v>
      </c>
      <c r="D40" s="42"/>
      <c r="E40" s="45"/>
    </row>
    <row r="41" spans="1:5" ht="15.75" thickBot="1" x14ac:dyDescent="0.3">
      <c r="A41" s="20" t="s">
        <v>114</v>
      </c>
      <c r="B41" s="57" t="s">
        <v>41</v>
      </c>
      <c r="C41" s="58"/>
      <c r="D41" s="58"/>
      <c r="E41" s="59"/>
    </row>
    <row r="42" spans="1:5" ht="26.25" thickBot="1" x14ac:dyDescent="0.3">
      <c r="A42" s="20" t="s">
        <v>115</v>
      </c>
      <c r="B42" s="8" t="s">
        <v>42</v>
      </c>
      <c r="C42" s="9" t="s">
        <v>36</v>
      </c>
      <c r="D42" s="54">
        <f>E42*499.6*12</f>
        <v>43824.911999999997</v>
      </c>
      <c r="E42" s="43">
        <v>7.31</v>
      </c>
    </row>
    <row r="43" spans="1:5" ht="26.25" thickBot="1" x14ac:dyDescent="0.3">
      <c r="A43" s="20" t="s">
        <v>116</v>
      </c>
      <c r="B43" s="10" t="s">
        <v>43</v>
      </c>
      <c r="C43" s="10" t="s">
        <v>23</v>
      </c>
      <c r="D43" s="55"/>
      <c r="E43" s="44"/>
    </row>
    <row r="44" spans="1:5" ht="26.25" thickBot="1" x14ac:dyDescent="0.3">
      <c r="A44" s="20" t="s">
        <v>117</v>
      </c>
      <c r="B44" s="9" t="s">
        <v>44</v>
      </c>
      <c r="C44" s="9" t="s">
        <v>23</v>
      </c>
      <c r="D44" s="55"/>
      <c r="E44" s="44"/>
    </row>
    <row r="45" spans="1:5" ht="39" thickBot="1" x14ac:dyDescent="0.3">
      <c r="A45" s="20" t="s">
        <v>118</v>
      </c>
      <c r="B45" s="8" t="s">
        <v>45</v>
      </c>
      <c r="C45" s="9" t="s">
        <v>14</v>
      </c>
      <c r="D45" s="56"/>
      <c r="E45" s="45"/>
    </row>
    <row r="46" spans="1:5" ht="25.5" customHeight="1" thickBot="1" x14ac:dyDescent="0.3">
      <c r="A46" s="22"/>
      <c r="B46" s="37" t="s">
        <v>46</v>
      </c>
      <c r="C46" s="38"/>
      <c r="D46" s="38"/>
      <c r="E46" s="39"/>
    </row>
    <row r="47" spans="1:5" ht="39" thickBot="1" x14ac:dyDescent="0.3">
      <c r="A47" s="20" t="s">
        <v>119</v>
      </c>
      <c r="B47" s="8" t="s">
        <v>47</v>
      </c>
      <c r="C47" s="9" t="s">
        <v>48</v>
      </c>
      <c r="D47" s="54">
        <f>E47*499.6*12</f>
        <v>32014.368000000002</v>
      </c>
      <c r="E47" s="43">
        <v>5.34</v>
      </c>
    </row>
    <row r="48" spans="1:5" ht="29.25" thickBot="1" x14ac:dyDescent="0.3">
      <c r="A48" s="20" t="s">
        <v>120</v>
      </c>
      <c r="B48" s="8" t="s">
        <v>49</v>
      </c>
      <c r="C48" s="9" t="s">
        <v>14</v>
      </c>
      <c r="D48" s="55"/>
      <c r="E48" s="44"/>
    </row>
    <row r="49" spans="1:5" ht="64.5" thickBot="1" x14ac:dyDescent="0.3">
      <c r="A49" s="20" t="s">
        <v>121</v>
      </c>
      <c r="B49" s="8" t="s">
        <v>50</v>
      </c>
      <c r="C49" s="9" t="s">
        <v>23</v>
      </c>
      <c r="D49" s="55"/>
      <c r="E49" s="44"/>
    </row>
    <row r="50" spans="1:5" ht="26.25" thickBot="1" x14ac:dyDescent="0.3">
      <c r="A50" s="20" t="s">
        <v>122</v>
      </c>
      <c r="B50" s="8" t="s">
        <v>51</v>
      </c>
      <c r="C50" s="9" t="s">
        <v>14</v>
      </c>
      <c r="D50" s="55"/>
      <c r="E50" s="44"/>
    </row>
    <row r="51" spans="1:5" ht="26.25" thickBot="1" x14ac:dyDescent="0.3">
      <c r="A51" s="20" t="s">
        <v>123</v>
      </c>
      <c r="B51" s="8" t="s">
        <v>52</v>
      </c>
      <c r="C51" s="9" t="s">
        <v>14</v>
      </c>
      <c r="D51" s="55"/>
      <c r="E51" s="44"/>
    </row>
    <row r="52" spans="1:5" ht="26.25" thickBot="1" x14ac:dyDescent="0.3">
      <c r="A52" s="20" t="s">
        <v>124</v>
      </c>
      <c r="B52" s="8" t="s">
        <v>53</v>
      </c>
      <c r="C52" s="9" t="s">
        <v>36</v>
      </c>
      <c r="D52" s="55"/>
      <c r="E52" s="44"/>
    </row>
    <row r="53" spans="1:5" ht="26.25" thickBot="1" x14ac:dyDescent="0.3">
      <c r="A53" s="20" t="s">
        <v>125</v>
      </c>
      <c r="B53" s="8" t="s">
        <v>54</v>
      </c>
      <c r="C53" s="9" t="s">
        <v>14</v>
      </c>
      <c r="D53" s="55"/>
      <c r="E53" s="44"/>
    </row>
    <row r="54" spans="1:5" ht="26.25" thickBot="1" x14ac:dyDescent="0.3">
      <c r="A54" s="20" t="s">
        <v>126</v>
      </c>
      <c r="B54" s="8" t="s">
        <v>55</v>
      </c>
      <c r="C54" s="9" t="s">
        <v>14</v>
      </c>
      <c r="D54" s="55"/>
      <c r="E54" s="44"/>
    </row>
    <row r="55" spans="1:5" ht="26.25" thickBot="1" x14ac:dyDescent="0.3">
      <c r="A55" s="20" t="s">
        <v>127</v>
      </c>
      <c r="B55" s="8" t="s">
        <v>56</v>
      </c>
      <c r="C55" s="9" t="s">
        <v>14</v>
      </c>
      <c r="D55" s="56"/>
      <c r="E55" s="45"/>
    </row>
    <row r="56" spans="1:5" ht="16.5" thickBot="1" x14ac:dyDescent="0.3">
      <c r="A56" s="22"/>
      <c r="B56" s="37" t="s">
        <v>57</v>
      </c>
      <c r="C56" s="38"/>
      <c r="D56" s="38"/>
      <c r="E56" s="39"/>
    </row>
    <row r="57" spans="1:5" ht="77.25" thickBot="1" x14ac:dyDescent="0.3">
      <c r="A57" s="20" t="s">
        <v>128</v>
      </c>
      <c r="B57" s="8" t="s">
        <v>58</v>
      </c>
      <c r="C57" s="9" t="s">
        <v>59</v>
      </c>
      <c r="D57" s="54">
        <f>E57*499.6*12</f>
        <v>6954.4319999999989</v>
      </c>
      <c r="E57" s="43">
        <v>1.1599999999999999</v>
      </c>
    </row>
    <row r="58" spans="1:5" ht="39" thickBot="1" x14ac:dyDescent="0.3">
      <c r="A58" s="20" t="s">
        <v>129</v>
      </c>
      <c r="B58" s="8" t="s">
        <v>60</v>
      </c>
      <c r="C58" s="9" t="s">
        <v>61</v>
      </c>
      <c r="D58" s="56"/>
      <c r="E58" s="45"/>
    </row>
    <row r="59" spans="1:5" ht="15.75" thickBot="1" x14ac:dyDescent="0.3">
      <c r="A59" s="37" t="s">
        <v>62</v>
      </c>
      <c r="B59" s="38"/>
      <c r="C59" s="38"/>
      <c r="D59" s="38"/>
      <c r="E59" s="39"/>
    </row>
    <row r="60" spans="1:5" ht="39" thickBot="1" x14ac:dyDescent="0.3">
      <c r="A60" s="20" t="s">
        <v>130</v>
      </c>
      <c r="B60" s="8" t="s">
        <v>63</v>
      </c>
      <c r="C60" s="9" t="s">
        <v>64</v>
      </c>
      <c r="D60" s="40">
        <f>E60*499.6*12</f>
        <v>10671.456</v>
      </c>
      <c r="E60" s="43">
        <v>1.78</v>
      </c>
    </row>
    <row r="61" spans="1:5" ht="26.25" thickBot="1" x14ac:dyDescent="0.3">
      <c r="A61" s="20" t="s">
        <v>131</v>
      </c>
      <c r="B61" s="8" t="s">
        <v>65</v>
      </c>
      <c r="C61" s="9" t="s">
        <v>66</v>
      </c>
      <c r="D61" s="41"/>
      <c r="E61" s="44"/>
    </row>
    <row r="62" spans="1:5" ht="77.25" thickBot="1" x14ac:dyDescent="0.3">
      <c r="A62" s="20" t="s">
        <v>132</v>
      </c>
      <c r="B62" s="8" t="s">
        <v>67</v>
      </c>
      <c r="C62" s="9" t="s">
        <v>36</v>
      </c>
      <c r="D62" s="41"/>
      <c r="E62" s="44"/>
    </row>
    <row r="63" spans="1:5" ht="39" thickBot="1" x14ac:dyDescent="0.3">
      <c r="A63" s="20" t="s">
        <v>133</v>
      </c>
      <c r="B63" s="8" t="s">
        <v>68</v>
      </c>
      <c r="C63" s="9" t="s">
        <v>66</v>
      </c>
      <c r="D63" s="41"/>
      <c r="E63" s="44"/>
    </row>
    <row r="64" spans="1:5" ht="15.75" thickBot="1" x14ac:dyDescent="0.3">
      <c r="A64" s="20" t="s">
        <v>134</v>
      </c>
      <c r="B64" s="8" t="s">
        <v>69</v>
      </c>
      <c r="C64" s="9" t="s">
        <v>70</v>
      </c>
      <c r="D64" s="42"/>
      <c r="E64" s="45"/>
    </row>
    <row r="65" spans="1:11" ht="25.5" customHeight="1" thickBot="1" x14ac:dyDescent="0.3">
      <c r="A65" s="37" t="s">
        <v>71</v>
      </c>
      <c r="B65" s="38"/>
      <c r="C65" s="38"/>
      <c r="D65" s="38"/>
      <c r="E65" s="39"/>
    </row>
    <row r="66" spans="1:11" ht="16.5" thickBot="1" x14ac:dyDescent="0.3">
      <c r="A66" s="20" t="s">
        <v>135</v>
      </c>
      <c r="B66" s="11" t="s">
        <v>72</v>
      </c>
      <c r="C66" s="12"/>
      <c r="D66" s="40">
        <f>E66*499.6*12</f>
        <v>8333.3279999999995</v>
      </c>
      <c r="E66" s="43">
        <v>1.39</v>
      </c>
    </row>
    <row r="67" spans="1:11" ht="77.25" thickBot="1" x14ac:dyDescent="0.3">
      <c r="A67" s="20" t="s">
        <v>136</v>
      </c>
      <c r="B67" s="8" t="s">
        <v>73</v>
      </c>
      <c r="C67" s="9" t="s">
        <v>14</v>
      </c>
      <c r="D67" s="41"/>
      <c r="E67" s="44"/>
    </row>
    <row r="68" spans="1:11" ht="39" thickBot="1" x14ac:dyDescent="0.3">
      <c r="A68" s="20" t="s">
        <v>137</v>
      </c>
      <c r="B68" s="8" t="s">
        <v>74</v>
      </c>
      <c r="C68" s="9" t="s">
        <v>66</v>
      </c>
      <c r="D68" s="41"/>
      <c r="E68" s="44"/>
    </row>
    <row r="69" spans="1:11" ht="16.5" thickBot="1" x14ac:dyDescent="0.3">
      <c r="A69" s="20" t="s">
        <v>138</v>
      </c>
      <c r="B69" s="11" t="s">
        <v>75</v>
      </c>
      <c r="C69" s="12"/>
      <c r="D69" s="41"/>
      <c r="E69" s="44"/>
    </row>
    <row r="70" spans="1:11" ht="39" thickBot="1" x14ac:dyDescent="0.3">
      <c r="A70" s="20" t="s">
        <v>139</v>
      </c>
      <c r="B70" s="8" t="s">
        <v>74</v>
      </c>
      <c r="C70" s="9" t="s">
        <v>64</v>
      </c>
      <c r="D70" s="42"/>
      <c r="E70" s="45"/>
    </row>
    <row r="71" spans="1:11" ht="15.75" thickBot="1" x14ac:dyDescent="0.3">
      <c r="A71" s="46" t="s">
        <v>76</v>
      </c>
      <c r="B71" s="47"/>
      <c r="C71" s="47"/>
      <c r="D71" s="47"/>
      <c r="E71" s="48"/>
    </row>
    <row r="72" spans="1:11" ht="39" thickBot="1" x14ac:dyDescent="0.3">
      <c r="A72" s="23" t="s">
        <v>140</v>
      </c>
      <c r="B72" s="13" t="s">
        <v>77</v>
      </c>
      <c r="C72" s="49" t="s">
        <v>78</v>
      </c>
      <c r="D72" s="49">
        <f>E72*499.6*12</f>
        <v>10911.264000000001</v>
      </c>
      <c r="E72" s="51">
        <v>1.82</v>
      </c>
    </row>
    <row r="73" spans="1:11" ht="39" thickBot="1" x14ac:dyDescent="0.3">
      <c r="A73" s="24" t="s">
        <v>141</v>
      </c>
      <c r="B73" s="14" t="s">
        <v>79</v>
      </c>
      <c r="C73" s="50"/>
      <c r="D73" s="50"/>
      <c r="E73" s="52"/>
    </row>
    <row r="74" spans="1:11" ht="15.75" thickBot="1" x14ac:dyDescent="0.3">
      <c r="A74" s="53" t="s">
        <v>80</v>
      </c>
      <c r="B74" s="35"/>
      <c r="C74" s="35"/>
      <c r="D74" s="35"/>
      <c r="E74" s="36"/>
    </row>
    <row r="75" spans="1:11" ht="39" thickBot="1" x14ac:dyDescent="0.3">
      <c r="A75" s="24" t="s">
        <v>142</v>
      </c>
      <c r="B75" s="14" t="s">
        <v>81</v>
      </c>
      <c r="C75" s="14" t="s">
        <v>14</v>
      </c>
      <c r="D75" s="15">
        <f>E75*499.6*12</f>
        <v>779.37600000000009</v>
      </c>
      <c r="E75" s="30">
        <v>0.13</v>
      </c>
    </row>
    <row r="76" spans="1:11" ht="15.75" thickBot="1" x14ac:dyDescent="0.3">
      <c r="A76" s="34" t="s">
        <v>82</v>
      </c>
      <c r="B76" s="35"/>
      <c r="C76" s="35"/>
      <c r="D76" s="35"/>
      <c r="E76" s="36"/>
    </row>
    <row r="77" spans="1:11" ht="26.25" thickBot="1" x14ac:dyDescent="0.3">
      <c r="A77" s="23" t="s">
        <v>143</v>
      </c>
      <c r="B77" s="13" t="s">
        <v>83</v>
      </c>
      <c r="C77" s="16">
        <v>12</v>
      </c>
      <c r="D77" s="17">
        <f>E77*499.6*12</f>
        <v>36270.959999999999</v>
      </c>
      <c r="E77" s="31">
        <v>6.05</v>
      </c>
    </row>
    <row r="78" spans="1:11" ht="16.5" thickBot="1" x14ac:dyDescent="0.3">
      <c r="A78" s="22"/>
      <c r="B78" s="11" t="s">
        <v>84</v>
      </c>
      <c r="C78" s="18"/>
      <c r="D78" s="25">
        <f>D16+D22+D28+D36+D42+D47+D57+D60+D66+D72+D75+D77</f>
        <v>210911.136</v>
      </c>
      <c r="E78" s="25">
        <f>E16+E22+E28+E36+E42+E47+E57+E60+E66+E72+E75+E77</f>
        <v>35.18</v>
      </c>
    </row>
    <row r="79" spans="1:11" ht="15.75" x14ac:dyDescent="0.25">
      <c r="K79" s="19"/>
    </row>
  </sheetData>
  <mergeCells count="42">
    <mergeCell ref="A74:E74"/>
    <mergeCell ref="A76:E76"/>
    <mergeCell ref="A65:E65"/>
    <mergeCell ref="D66:D70"/>
    <mergeCell ref="E66:E70"/>
    <mergeCell ref="A71:E71"/>
    <mergeCell ref="C72:C73"/>
    <mergeCell ref="D72:D73"/>
    <mergeCell ref="E72:E73"/>
    <mergeCell ref="B56:E56"/>
    <mergeCell ref="D57:D58"/>
    <mergeCell ref="E57:E58"/>
    <mergeCell ref="A59:E59"/>
    <mergeCell ref="D60:D64"/>
    <mergeCell ref="E60:E64"/>
    <mergeCell ref="B41:E41"/>
    <mergeCell ref="D42:D45"/>
    <mergeCell ref="E42:E45"/>
    <mergeCell ref="B46:E46"/>
    <mergeCell ref="D47:D55"/>
    <mergeCell ref="E47:E55"/>
    <mergeCell ref="B27:E27"/>
    <mergeCell ref="D28:D34"/>
    <mergeCell ref="E28:E34"/>
    <mergeCell ref="B35:E35"/>
    <mergeCell ref="D36:D40"/>
    <mergeCell ref="E36:E40"/>
    <mergeCell ref="D22:D26"/>
    <mergeCell ref="E22:E26"/>
    <mergeCell ref="A2:E2"/>
    <mergeCell ref="D3:E3"/>
    <mergeCell ref="D4:E4"/>
    <mergeCell ref="A6:E6"/>
    <mergeCell ref="A7:E7"/>
    <mergeCell ref="A9:A13"/>
    <mergeCell ref="B9:B13"/>
    <mergeCell ref="C9:C13"/>
    <mergeCell ref="B14:E14"/>
    <mergeCell ref="B15:E15"/>
    <mergeCell ref="D16:D20"/>
    <mergeCell ref="E16:E20"/>
    <mergeCell ref="B21:E21"/>
  </mergeCells>
  <pageMargins left="0.7" right="0.7" top="0.75" bottom="0.75" header="0.3" footer="0.3"/>
  <pageSetup paperSize="9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9"/>
  <sheetViews>
    <sheetView topLeftCell="A62" workbookViewId="0">
      <selection activeCell="E79" sqref="E79"/>
    </sheetView>
  </sheetViews>
  <sheetFormatPr defaultRowHeight="15" x14ac:dyDescent="0.25"/>
  <cols>
    <col min="1" max="1" width="17.28515625" style="21" customWidth="1"/>
    <col min="2" max="2" width="19.5703125" customWidth="1"/>
    <col min="3" max="3" width="17.28515625" customWidth="1"/>
    <col min="4" max="4" width="18.42578125" customWidth="1"/>
    <col min="5" max="5" width="20.42578125" style="26" customWidth="1"/>
  </cols>
  <sheetData>
    <row r="2" spans="1:11" x14ac:dyDescent="0.25">
      <c r="A2" s="32" t="s">
        <v>0</v>
      </c>
      <c r="B2" s="32"/>
      <c r="C2" s="32"/>
      <c r="D2" s="32"/>
      <c r="E2" s="32"/>
      <c r="K2" s="1"/>
    </row>
    <row r="3" spans="1:11" x14ac:dyDescent="0.25">
      <c r="D3" s="32" t="s">
        <v>85</v>
      </c>
      <c r="E3" s="32"/>
    </row>
    <row r="4" spans="1:11" x14ac:dyDescent="0.25">
      <c r="D4" s="32" t="s">
        <v>185</v>
      </c>
      <c r="E4" s="32"/>
      <c r="K4" s="2" t="s">
        <v>86</v>
      </c>
    </row>
    <row r="5" spans="1:11" x14ac:dyDescent="0.25">
      <c r="K5" s="2"/>
    </row>
    <row r="6" spans="1:11" x14ac:dyDescent="0.25">
      <c r="A6" s="33" t="s">
        <v>87</v>
      </c>
      <c r="B6" s="33"/>
      <c r="C6" s="33"/>
      <c r="D6" s="33"/>
      <c r="E6" s="33"/>
    </row>
    <row r="7" spans="1:11" x14ac:dyDescent="0.25">
      <c r="A7" s="33" t="s">
        <v>184</v>
      </c>
      <c r="B7" s="33"/>
      <c r="C7" s="33"/>
      <c r="D7" s="33"/>
      <c r="E7" s="33"/>
      <c r="K7" s="3"/>
    </row>
    <row r="8" spans="1:11" ht="16.5" thickBot="1" x14ac:dyDescent="0.3">
      <c r="K8" s="4"/>
    </row>
    <row r="9" spans="1:11" x14ac:dyDescent="0.25">
      <c r="A9" s="60" t="s">
        <v>2</v>
      </c>
      <c r="B9" s="54" t="s">
        <v>3</v>
      </c>
      <c r="C9" s="54" t="s">
        <v>4</v>
      </c>
      <c r="D9" s="5"/>
      <c r="E9" s="27"/>
    </row>
    <row r="10" spans="1:11" x14ac:dyDescent="0.25">
      <c r="A10" s="61"/>
      <c r="B10" s="55"/>
      <c r="C10" s="55"/>
      <c r="D10" s="6"/>
      <c r="E10" s="28"/>
    </row>
    <row r="11" spans="1:11" ht="28.5" x14ac:dyDescent="0.25">
      <c r="A11" s="61"/>
      <c r="B11" s="55"/>
      <c r="C11" s="55"/>
      <c r="D11" s="6" t="s">
        <v>5</v>
      </c>
      <c r="E11" s="28" t="s">
        <v>7</v>
      </c>
    </row>
    <row r="12" spans="1:11" x14ac:dyDescent="0.25">
      <c r="A12" s="61"/>
      <c r="B12" s="55"/>
      <c r="C12" s="55"/>
      <c r="D12" s="6" t="s">
        <v>6</v>
      </c>
      <c r="E12" s="28" t="s">
        <v>8</v>
      </c>
    </row>
    <row r="13" spans="1:11" ht="16.5" thickBot="1" x14ac:dyDescent="0.3">
      <c r="A13" s="62"/>
      <c r="B13" s="56"/>
      <c r="C13" s="56"/>
      <c r="D13" s="7"/>
      <c r="E13" s="29"/>
    </row>
    <row r="14" spans="1:11" ht="25.5" customHeight="1" thickBot="1" x14ac:dyDescent="0.3">
      <c r="A14" s="22"/>
      <c r="B14" s="37" t="s">
        <v>9</v>
      </c>
      <c r="C14" s="38"/>
      <c r="D14" s="38"/>
      <c r="E14" s="39"/>
    </row>
    <row r="15" spans="1:11" ht="15.75" thickBot="1" x14ac:dyDescent="0.3">
      <c r="A15" s="20" t="s">
        <v>89</v>
      </c>
      <c r="B15" s="57" t="s">
        <v>10</v>
      </c>
      <c r="C15" s="58"/>
      <c r="D15" s="58"/>
      <c r="E15" s="59"/>
    </row>
    <row r="16" spans="1:11" ht="102.75" thickBot="1" x14ac:dyDescent="0.3">
      <c r="A16" s="20" t="s">
        <v>91</v>
      </c>
      <c r="B16" s="8" t="s">
        <v>11</v>
      </c>
      <c r="C16" s="9" t="s">
        <v>12</v>
      </c>
      <c r="D16" s="40">
        <f>E16*380.7*12</f>
        <v>5801.8679999999995</v>
      </c>
      <c r="E16" s="43">
        <v>1.27</v>
      </c>
    </row>
    <row r="17" spans="1:5" ht="64.5" thickBot="1" x14ac:dyDescent="0.3">
      <c r="A17" s="20" t="s">
        <v>92</v>
      </c>
      <c r="B17" s="8" t="s">
        <v>13</v>
      </c>
      <c r="C17" s="9" t="s">
        <v>14</v>
      </c>
      <c r="D17" s="41"/>
      <c r="E17" s="44"/>
    </row>
    <row r="18" spans="1:5" ht="39" thickBot="1" x14ac:dyDescent="0.3">
      <c r="A18" s="20" t="s">
        <v>93</v>
      </c>
      <c r="B18" s="8" t="s">
        <v>15</v>
      </c>
      <c r="C18" s="9" t="s">
        <v>14</v>
      </c>
      <c r="D18" s="41"/>
      <c r="E18" s="44"/>
    </row>
    <row r="19" spans="1:5" ht="39" thickBot="1" x14ac:dyDescent="0.3">
      <c r="A19" s="20" t="s">
        <v>94</v>
      </c>
      <c r="B19" s="8" t="s">
        <v>16</v>
      </c>
      <c r="C19" s="9" t="s">
        <v>14</v>
      </c>
      <c r="D19" s="41"/>
      <c r="E19" s="44"/>
    </row>
    <row r="20" spans="1:5" ht="26.25" thickBot="1" x14ac:dyDescent="0.3">
      <c r="A20" s="20" t="s">
        <v>95</v>
      </c>
      <c r="B20" s="8" t="s">
        <v>17</v>
      </c>
      <c r="C20" s="9" t="s">
        <v>14</v>
      </c>
      <c r="D20" s="42"/>
      <c r="E20" s="45"/>
    </row>
    <row r="21" spans="1:5" ht="15.75" thickBot="1" x14ac:dyDescent="0.3">
      <c r="A21" s="20" t="s">
        <v>18</v>
      </c>
      <c r="B21" s="57" t="s">
        <v>19</v>
      </c>
      <c r="C21" s="58"/>
      <c r="D21" s="58"/>
      <c r="E21" s="59"/>
    </row>
    <row r="22" spans="1:5" ht="51.75" thickBot="1" x14ac:dyDescent="0.3">
      <c r="A22" s="20" t="s">
        <v>96</v>
      </c>
      <c r="B22" s="8" t="s">
        <v>20</v>
      </c>
      <c r="C22" s="9" t="s">
        <v>14</v>
      </c>
      <c r="D22" s="40">
        <f>E22*380.7*12</f>
        <v>14253.408000000001</v>
      </c>
      <c r="E22" s="43">
        <v>3.12</v>
      </c>
    </row>
    <row r="23" spans="1:5" ht="51.75" thickBot="1" x14ac:dyDescent="0.3">
      <c r="A23" s="20" t="s">
        <v>97</v>
      </c>
      <c r="B23" s="8" t="s">
        <v>21</v>
      </c>
      <c r="C23" s="9" t="s">
        <v>14</v>
      </c>
      <c r="D23" s="41"/>
      <c r="E23" s="44"/>
    </row>
    <row r="24" spans="1:5" ht="26.25" thickBot="1" x14ac:dyDescent="0.3">
      <c r="A24" s="20" t="s">
        <v>98</v>
      </c>
      <c r="B24" s="8" t="s">
        <v>22</v>
      </c>
      <c r="C24" s="9" t="s">
        <v>23</v>
      </c>
      <c r="D24" s="41"/>
      <c r="E24" s="44"/>
    </row>
    <row r="25" spans="1:5" ht="26.25" thickBot="1" x14ac:dyDescent="0.3">
      <c r="A25" s="20" t="s">
        <v>99</v>
      </c>
      <c r="B25" s="8" t="s">
        <v>24</v>
      </c>
      <c r="C25" s="9" t="s">
        <v>23</v>
      </c>
      <c r="D25" s="41"/>
      <c r="E25" s="44"/>
    </row>
    <row r="26" spans="1:5" ht="26.25" thickBot="1" x14ac:dyDescent="0.3">
      <c r="A26" s="20" t="s">
        <v>100</v>
      </c>
      <c r="B26" s="8" t="s">
        <v>25</v>
      </c>
      <c r="C26" s="9" t="s">
        <v>14</v>
      </c>
      <c r="D26" s="42"/>
      <c r="E26" s="45"/>
    </row>
    <row r="27" spans="1:5" ht="15.75" thickBot="1" x14ac:dyDescent="0.3">
      <c r="A27" s="20" t="s">
        <v>90</v>
      </c>
      <c r="B27" s="57" t="s">
        <v>26</v>
      </c>
      <c r="C27" s="58"/>
      <c r="D27" s="58"/>
      <c r="E27" s="59"/>
    </row>
    <row r="28" spans="1:5" ht="51.75" thickBot="1" x14ac:dyDescent="0.3">
      <c r="A28" s="20" t="s">
        <v>101</v>
      </c>
      <c r="B28" s="8" t="s">
        <v>27</v>
      </c>
      <c r="C28" s="9" t="s">
        <v>14</v>
      </c>
      <c r="D28" s="54">
        <f>E28*380.7*12</f>
        <v>16309.187999999998</v>
      </c>
      <c r="E28" s="43">
        <v>3.57</v>
      </c>
    </row>
    <row r="29" spans="1:5" ht="51.75" thickBot="1" x14ac:dyDescent="0.3">
      <c r="A29" s="20" t="s">
        <v>102</v>
      </c>
      <c r="B29" s="8" t="s">
        <v>28</v>
      </c>
      <c r="C29" s="9" t="s">
        <v>14</v>
      </c>
      <c r="D29" s="55"/>
      <c r="E29" s="44"/>
    </row>
    <row r="30" spans="1:5" ht="39" thickBot="1" x14ac:dyDescent="0.3">
      <c r="A30" s="20" t="s">
        <v>103</v>
      </c>
      <c r="B30" s="8" t="s">
        <v>29</v>
      </c>
      <c r="C30" s="9" t="s">
        <v>23</v>
      </c>
      <c r="D30" s="55"/>
      <c r="E30" s="44"/>
    </row>
    <row r="31" spans="1:5" ht="26.25" thickBot="1" x14ac:dyDescent="0.3">
      <c r="A31" s="20" t="s">
        <v>104</v>
      </c>
      <c r="B31" s="8" t="s">
        <v>30</v>
      </c>
      <c r="C31" s="9" t="s">
        <v>23</v>
      </c>
      <c r="D31" s="55"/>
      <c r="E31" s="44"/>
    </row>
    <row r="32" spans="1:5" ht="26.25" thickBot="1" x14ac:dyDescent="0.3">
      <c r="A32" s="20" t="s">
        <v>105</v>
      </c>
      <c r="B32" s="8" t="s">
        <v>31</v>
      </c>
      <c r="C32" s="9" t="s">
        <v>14</v>
      </c>
      <c r="D32" s="55"/>
      <c r="E32" s="44"/>
    </row>
    <row r="33" spans="1:5" ht="39" thickBot="1" x14ac:dyDescent="0.3">
      <c r="A33" s="20" t="s">
        <v>106</v>
      </c>
      <c r="B33" s="8" t="s">
        <v>32</v>
      </c>
      <c r="C33" s="9" t="s">
        <v>14</v>
      </c>
      <c r="D33" s="55"/>
      <c r="E33" s="44"/>
    </row>
    <row r="34" spans="1:5" ht="26.25" thickBot="1" x14ac:dyDescent="0.3">
      <c r="A34" s="20" t="s">
        <v>107</v>
      </c>
      <c r="B34" s="8" t="s">
        <v>33</v>
      </c>
      <c r="C34" s="9" t="s">
        <v>14</v>
      </c>
      <c r="D34" s="56"/>
      <c r="E34" s="45"/>
    </row>
    <row r="35" spans="1:5" ht="15.75" thickBot="1" x14ac:dyDescent="0.3">
      <c r="A35" s="20" t="s">
        <v>108</v>
      </c>
      <c r="B35" s="57" t="s">
        <v>34</v>
      </c>
      <c r="C35" s="58"/>
      <c r="D35" s="58"/>
      <c r="E35" s="59"/>
    </row>
    <row r="36" spans="1:5" ht="26.25" thickBot="1" x14ac:dyDescent="0.3">
      <c r="A36" s="20" t="s">
        <v>109</v>
      </c>
      <c r="B36" s="8" t="s">
        <v>35</v>
      </c>
      <c r="C36" s="9" t="s">
        <v>36</v>
      </c>
      <c r="D36" s="40">
        <f>E36*380.7*12</f>
        <v>10233.216</v>
      </c>
      <c r="E36" s="43">
        <v>2.2400000000000002</v>
      </c>
    </row>
    <row r="37" spans="1:5" ht="39" thickBot="1" x14ac:dyDescent="0.3">
      <c r="A37" s="20" t="s">
        <v>110</v>
      </c>
      <c r="B37" s="8" t="s">
        <v>37</v>
      </c>
      <c r="C37" s="9" t="s">
        <v>14</v>
      </c>
      <c r="D37" s="41"/>
      <c r="E37" s="44"/>
    </row>
    <row r="38" spans="1:5" ht="51.75" thickBot="1" x14ac:dyDescent="0.3">
      <c r="A38" s="20" t="s">
        <v>111</v>
      </c>
      <c r="B38" s="8" t="s">
        <v>38</v>
      </c>
      <c r="C38" s="9" t="s">
        <v>14</v>
      </c>
      <c r="D38" s="41"/>
      <c r="E38" s="44"/>
    </row>
    <row r="39" spans="1:5" ht="39" thickBot="1" x14ac:dyDescent="0.3">
      <c r="A39" s="20" t="s">
        <v>112</v>
      </c>
      <c r="B39" s="8" t="s">
        <v>39</v>
      </c>
      <c r="C39" s="9" t="s">
        <v>14</v>
      </c>
      <c r="D39" s="41"/>
      <c r="E39" s="44"/>
    </row>
    <row r="40" spans="1:5" ht="39" thickBot="1" x14ac:dyDescent="0.3">
      <c r="A40" s="20" t="s">
        <v>113</v>
      </c>
      <c r="B40" s="8" t="s">
        <v>40</v>
      </c>
      <c r="C40" s="9" t="s">
        <v>14</v>
      </c>
      <c r="D40" s="42"/>
      <c r="E40" s="45"/>
    </row>
    <row r="41" spans="1:5" ht="15.75" thickBot="1" x14ac:dyDescent="0.3">
      <c r="A41" s="20" t="s">
        <v>114</v>
      </c>
      <c r="B41" s="57" t="s">
        <v>41</v>
      </c>
      <c r="C41" s="58"/>
      <c r="D41" s="58"/>
      <c r="E41" s="59"/>
    </row>
    <row r="42" spans="1:5" ht="26.25" thickBot="1" x14ac:dyDescent="0.3">
      <c r="A42" s="20" t="s">
        <v>115</v>
      </c>
      <c r="B42" s="8" t="s">
        <v>42</v>
      </c>
      <c r="C42" s="9" t="s">
        <v>36</v>
      </c>
      <c r="D42" s="54">
        <f>E42*380.7*12</f>
        <v>33395.004000000001</v>
      </c>
      <c r="E42" s="43">
        <v>7.31</v>
      </c>
    </row>
    <row r="43" spans="1:5" ht="26.25" thickBot="1" x14ac:dyDescent="0.3">
      <c r="A43" s="20" t="s">
        <v>116</v>
      </c>
      <c r="B43" s="10" t="s">
        <v>43</v>
      </c>
      <c r="C43" s="10" t="s">
        <v>23</v>
      </c>
      <c r="D43" s="55"/>
      <c r="E43" s="44"/>
    </row>
    <row r="44" spans="1:5" ht="26.25" thickBot="1" x14ac:dyDescent="0.3">
      <c r="A44" s="20" t="s">
        <v>117</v>
      </c>
      <c r="B44" s="9" t="s">
        <v>44</v>
      </c>
      <c r="C44" s="9" t="s">
        <v>23</v>
      </c>
      <c r="D44" s="55"/>
      <c r="E44" s="44"/>
    </row>
    <row r="45" spans="1:5" ht="39" thickBot="1" x14ac:dyDescent="0.3">
      <c r="A45" s="20" t="s">
        <v>118</v>
      </c>
      <c r="B45" s="8" t="s">
        <v>45</v>
      </c>
      <c r="C45" s="9" t="s">
        <v>14</v>
      </c>
      <c r="D45" s="56"/>
      <c r="E45" s="45"/>
    </row>
    <row r="46" spans="1:5" ht="25.5" customHeight="1" thickBot="1" x14ac:dyDescent="0.3">
      <c r="A46" s="22"/>
      <c r="B46" s="37" t="s">
        <v>46</v>
      </c>
      <c r="C46" s="38"/>
      <c r="D46" s="38"/>
      <c r="E46" s="39"/>
    </row>
    <row r="47" spans="1:5" ht="39" thickBot="1" x14ac:dyDescent="0.3">
      <c r="A47" s="20" t="s">
        <v>119</v>
      </c>
      <c r="B47" s="8" t="s">
        <v>47</v>
      </c>
      <c r="C47" s="9" t="s">
        <v>48</v>
      </c>
      <c r="D47" s="54">
        <f>E47*380.7*12</f>
        <v>24395.255999999998</v>
      </c>
      <c r="E47" s="43">
        <v>5.34</v>
      </c>
    </row>
    <row r="48" spans="1:5" ht="29.25" thickBot="1" x14ac:dyDescent="0.3">
      <c r="A48" s="20" t="s">
        <v>120</v>
      </c>
      <c r="B48" s="8" t="s">
        <v>49</v>
      </c>
      <c r="C48" s="9" t="s">
        <v>14</v>
      </c>
      <c r="D48" s="55"/>
      <c r="E48" s="44"/>
    </row>
    <row r="49" spans="1:5" ht="64.5" thickBot="1" x14ac:dyDescent="0.3">
      <c r="A49" s="20" t="s">
        <v>121</v>
      </c>
      <c r="B49" s="8" t="s">
        <v>50</v>
      </c>
      <c r="C49" s="9" t="s">
        <v>23</v>
      </c>
      <c r="D49" s="55"/>
      <c r="E49" s="44"/>
    </row>
    <row r="50" spans="1:5" ht="26.25" thickBot="1" x14ac:dyDescent="0.3">
      <c r="A50" s="20" t="s">
        <v>122</v>
      </c>
      <c r="B50" s="8" t="s">
        <v>51</v>
      </c>
      <c r="C50" s="9" t="s">
        <v>14</v>
      </c>
      <c r="D50" s="55"/>
      <c r="E50" s="44"/>
    </row>
    <row r="51" spans="1:5" ht="26.25" thickBot="1" x14ac:dyDescent="0.3">
      <c r="A51" s="20" t="s">
        <v>123</v>
      </c>
      <c r="B51" s="8" t="s">
        <v>52</v>
      </c>
      <c r="C51" s="9" t="s">
        <v>14</v>
      </c>
      <c r="D51" s="55"/>
      <c r="E51" s="44"/>
    </row>
    <row r="52" spans="1:5" ht="26.25" thickBot="1" x14ac:dyDescent="0.3">
      <c r="A52" s="20" t="s">
        <v>124</v>
      </c>
      <c r="B52" s="8" t="s">
        <v>53</v>
      </c>
      <c r="C52" s="9" t="s">
        <v>36</v>
      </c>
      <c r="D52" s="55"/>
      <c r="E52" s="44"/>
    </row>
    <row r="53" spans="1:5" ht="26.25" thickBot="1" x14ac:dyDescent="0.3">
      <c r="A53" s="20" t="s">
        <v>125</v>
      </c>
      <c r="B53" s="8" t="s">
        <v>54</v>
      </c>
      <c r="C53" s="9" t="s">
        <v>14</v>
      </c>
      <c r="D53" s="55"/>
      <c r="E53" s="44"/>
    </row>
    <row r="54" spans="1:5" ht="26.25" thickBot="1" x14ac:dyDescent="0.3">
      <c r="A54" s="20" t="s">
        <v>126</v>
      </c>
      <c r="B54" s="8" t="s">
        <v>55</v>
      </c>
      <c r="C54" s="9" t="s">
        <v>14</v>
      </c>
      <c r="D54" s="55"/>
      <c r="E54" s="44"/>
    </row>
    <row r="55" spans="1:5" ht="26.25" thickBot="1" x14ac:dyDescent="0.3">
      <c r="A55" s="20" t="s">
        <v>127</v>
      </c>
      <c r="B55" s="8" t="s">
        <v>56</v>
      </c>
      <c r="C55" s="9" t="s">
        <v>14</v>
      </c>
      <c r="D55" s="56"/>
      <c r="E55" s="45"/>
    </row>
    <row r="56" spans="1:5" ht="16.5" thickBot="1" x14ac:dyDescent="0.3">
      <c r="A56" s="22"/>
      <c r="B56" s="37" t="s">
        <v>57</v>
      </c>
      <c r="C56" s="38"/>
      <c r="D56" s="38"/>
      <c r="E56" s="39"/>
    </row>
    <row r="57" spans="1:5" ht="77.25" thickBot="1" x14ac:dyDescent="0.3">
      <c r="A57" s="20" t="s">
        <v>128</v>
      </c>
      <c r="B57" s="8" t="s">
        <v>58</v>
      </c>
      <c r="C57" s="9" t="s">
        <v>59</v>
      </c>
      <c r="D57" s="54">
        <f>E57*380.7*12</f>
        <v>5299.3439999999991</v>
      </c>
      <c r="E57" s="43">
        <v>1.1599999999999999</v>
      </c>
    </row>
    <row r="58" spans="1:5" ht="39" thickBot="1" x14ac:dyDescent="0.3">
      <c r="A58" s="20" t="s">
        <v>129</v>
      </c>
      <c r="B58" s="8" t="s">
        <v>60</v>
      </c>
      <c r="C58" s="9" t="s">
        <v>61</v>
      </c>
      <c r="D58" s="56"/>
      <c r="E58" s="45"/>
    </row>
    <row r="59" spans="1:5" ht="15.75" thickBot="1" x14ac:dyDescent="0.3">
      <c r="A59" s="37" t="s">
        <v>62</v>
      </c>
      <c r="B59" s="38"/>
      <c r="C59" s="38"/>
      <c r="D59" s="38"/>
      <c r="E59" s="39"/>
    </row>
    <row r="60" spans="1:5" ht="39" thickBot="1" x14ac:dyDescent="0.3">
      <c r="A60" s="20" t="s">
        <v>130</v>
      </c>
      <c r="B60" s="8" t="s">
        <v>63</v>
      </c>
      <c r="C60" s="9" t="s">
        <v>64</v>
      </c>
      <c r="D60" s="40">
        <f>E60*380.7*12</f>
        <v>8131.7519999999995</v>
      </c>
      <c r="E60" s="43">
        <v>1.78</v>
      </c>
    </row>
    <row r="61" spans="1:5" ht="26.25" thickBot="1" x14ac:dyDescent="0.3">
      <c r="A61" s="20" t="s">
        <v>131</v>
      </c>
      <c r="B61" s="8" t="s">
        <v>65</v>
      </c>
      <c r="C61" s="9" t="s">
        <v>66</v>
      </c>
      <c r="D61" s="41"/>
      <c r="E61" s="44"/>
    </row>
    <row r="62" spans="1:5" ht="77.25" thickBot="1" x14ac:dyDescent="0.3">
      <c r="A62" s="20" t="s">
        <v>132</v>
      </c>
      <c r="B62" s="8" t="s">
        <v>67</v>
      </c>
      <c r="C62" s="9" t="s">
        <v>36</v>
      </c>
      <c r="D62" s="41"/>
      <c r="E62" s="44"/>
    </row>
    <row r="63" spans="1:5" ht="39" thickBot="1" x14ac:dyDescent="0.3">
      <c r="A63" s="20" t="s">
        <v>133</v>
      </c>
      <c r="B63" s="8" t="s">
        <v>68</v>
      </c>
      <c r="C63" s="9" t="s">
        <v>66</v>
      </c>
      <c r="D63" s="41"/>
      <c r="E63" s="44"/>
    </row>
    <row r="64" spans="1:5" ht="15.75" thickBot="1" x14ac:dyDescent="0.3">
      <c r="A64" s="20" t="s">
        <v>134</v>
      </c>
      <c r="B64" s="8" t="s">
        <v>69</v>
      </c>
      <c r="C64" s="9" t="s">
        <v>70</v>
      </c>
      <c r="D64" s="42"/>
      <c r="E64" s="45"/>
    </row>
    <row r="65" spans="1:11" ht="25.5" customHeight="1" thickBot="1" x14ac:dyDescent="0.3">
      <c r="A65" s="37" t="s">
        <v>71</v>
      </c>
      <c r="B65" s="38"/>
      <c r="C65" s="38"/>
      <c r="D65" s="38"/>
      <c r="E65" s="39"/>
    </row>
    <row r="66" spans="1:11" ht="16.5" thickBot="1" x14ac:dyDescent="0.3">
      <c r="A66" s="20" t="s">
        <v>135</v>
      </c>
      <c r="B66" s="11" t="s">
        <v>72</v>
      </c>
      <c r="C66" s="12"/>
      <c r="D66" s="40">
        <f>E66*380.7*12</f>
        <v>6350.076</v>
      </c>
      <c r="E66" s="43">
        <v>1.39</v>
      </c>
    </row>
    <row r="67" spans="1:11" ht="77.25" thickBot="1" x14ac:dyDescent="0.3">
      <c r="A67" s="20" t="s">
        <v>136</v>
      </c>
      <c r="B67" s="8" t="s">
        <v>73</v>
      </c>
      <c r="C67" s="9" t="s">
        <v>14</v>
      </c>
      <c r="D67" s="41"/>
      <c r="E67" s="44"/>
    </row>
    <row r="68" spans="1:11" ht="39" thickBot="1" x14ac:dyDescent="0.3">
      <c r="A68" s="20" t="s">
        <v>137</v>
      </c>
      <c r="B68" s="8" t="s">
        <v>74</v>
      </c>
      <c r="C68" s="9" t="s">
        <v>66</v>
      </c>
      <c r="D68" s="41"/>
      <c r="E68" s="44"/>
    </row>
    <row r="69" spans="1:11" ht="16.5" thickBot="1" x14ac:dyDescent="0.3">
      <c r="A69" s="20" t="s">
        <v>138</v>
      </c>
      <c r="B69" s="11" t="s">
        <v>75</v>
      </c>
      <c r="C69" s="12"/>
      <c r="D69" s="41"/>
      <c r="E69" s="44"/>
    </row>
    <row r="70" spans="1:11" ht="39" thickBot="1" x14ac:dyDescent="0.3">
      <c r="A70" s="20" t="s">
        <v>139</v>
      </c>
      <c r="B70" s="8" t="s">
        <v>74</v>
      </c>
      <c r="C70" s="9" t="s">
        <v>64</v>
      </c>
      <c r="D70" s="42"/>
      <c r="E70" s="45"/>
    </row>
    <row r="71" spans="1:11" ht="15.75" thickBot="1" x14ac:dyDescent="0.3">
      <c r="A71" s="46" t="s">
        <v>76</v>
      </c>
      <c r="B71" s="47"/>
      <c r="C71" s="47"/>
      <c r="D71" s="47"/>
      <c r="E71" s="48"/>
    </row>
    <row r="72" spans="1:11" ht="39" thickBot="1" x14ac:dyDescent="0.3">
      <c r="A72" s="23" t="s">
        <v>140</v>
      </c>
      <c r="B72" s="13" t="s">
        <v>77</v>
      </c>
      <c r="C72" s="49" t="s">
        <v>78</v>
      </c>
      <c r="D72" s="49">
        <f>E72*380.7*12</f>
        <v>8314.4880000000012</v>
      </c>
      <c r="E72" s="51">
        <v>1.82</v>
      </c>
    </row>
    <row r="73" spans="1:11" ht="39" thickBot="1" x14ac:dyDescent="0.3">
      <c r="A73" s="24" t="s">
        <v>141</v>
      </c>
      <c r="B73" s="14" t="s">
        <v>79</v>
      </c>
      <c r="C73" s="50"/>
      <c r="D73" s="50"/>
      <c r="E73" s="52"/>
    </row>
    <row r="74" spans="1:11" ht="15.75" thickBot="1" x14ac:dyDescent="0.3">
      <c r="A74" s="53" t="s">
        <v>80</v>
      </c>
      <c r="B74" s="35"/>
      <c r="C74" s="35"/>
      <c r="D74" s="35"/>
      <c r="E74" s="36"/>
    </row>
    <row r="75" spans="1:11" ht="39" thickBot="1" x14ac:dyDescent="0.3">
      <c r="A75" s="24" t="s">
        <v>142</v>
      </c>
      <c r="B75" s="14" t="s">
        <v>81</v>
      </c>
      <c r="C75" s="14" t="s">
        <v>14</v>
      </c>
      <c r="D75" s="15">
        <f>E75*380.7*12</f>
        <v>593.89200000000005</v>
      </c>
      <c r="E75" s="30">
        <v>0.13</v>
      </c>
    </row>
    <row r="76" spans="1:11" ht="15.75" thickBot="1" x14ac:dyDescent="0.3">
      <c r="A76" s="34" t="s">
        <v>82</v>
      </c>
      <c r="B76" s="35"/>
      <c r="C76" s="35"/>
      <c r="D76" s="35"/>
      <c r="E76" s="36"/>
    </row>
    <row r="77" spans="1:11" ht="26.25" thickBot="1" x14ac:dyDescent="0.3">
      <c r="A77" s="23" t="s">
        <v>143</v>
      </c>
      <c r="B77" s="13" t="s">
        <v>83</v>
      </c>
      <c r="C77" s="16">
        <v>12</v>
      </c>
      <c r="D77" s="17">
        <f>E77*380.7*12</f>
        <v>27638.819999999996</v>
      </c>
      <c r="E77" s="31">
        <v>6.05</v>
      </c>
    </row>
    <row r="78" spans="1:11" ht="16.5" thickBot="1" x14ac:dyDescent="0.3">
      <c r="A78" s="22"/>
      <c r="B78" s="11" t="s">
        <v>84</v>
      </c>
      <c r="C78" s="18"/>
      <c r="D78" s="25">
        <f>D16+D22+D28+D36+D42+D47+D57+D60+D66+D72+D75+D77</f>
        <v>160716.31200000001</v>
      </c>
      <c r="E78" s="25">
        <f>E16+E22+E28+E36+E42+E47+E57+E60+E66+E72+E75+E77</f>
        <v>35.18</v>
      </c>
    </row>
    <row r="79" spans="1:11" ht="15.75" x14ac:dyDescent="0.25">
      <c r="K79" s="19"/>
    </row>
  </sheetData>
  <mergeCells count="42">
    <mergeCell ref="A74:E74"/>
    <mergeCell ref="A76:E76"/>
    <mergeCell ref="A65:E65"/>
    <mergeCell ref="D66:D70"/>
    <mergeCell ref="E66:E70"/>
    <mergeCell ref="A71:E71"/>
    <mergeCell ref="C72:C73"/>
    <mergeCell ref="D72:D73"/>
    <mergeCell ref="E72:E73"/>
    <mergeCell ref="B56:E56"/>
    <mergeCell ref="D57:D58"/>
    <mergeCell ref="E57:E58"/>
    <mergeCell ref="A59:E59"/>
    <mergeCell ref="D60:D64"/>
    <mergeCell ref="E60:E64"/>
    <mergeCell ref="B41:E41"/>
    <mergeCell ref="D42:D45"/>
    <mergeCell ref="E42:E45"/>
    <mergeCell ref="B46:E46"/>
    <mergeCell ref="D47:D55"/>
    <mergeCell ref="E47:E55"/>
    <mergeCell ref="B27:E27"/>
    <mergeCell ref="D28:D34"/>
    <mergeCell ref="E28:E34"/>
    <mergeCell ref="B35:E35"/>
    <mergeCell ref="D36:D40"/>
    <mergeCell ref="E36:E40"/>
    <mergeCell ref="D22:D26"/>
    <mergeCell ref="E22:E26"/>
    <mergeCell ref="A2:E2"/>
    <mergeCell ref="D3:E3"/>
    <mergeCell ref="D4:E4"/>
    <mergeCell ref="A6:E6"/>
    <mergeCell ref="A7:E7"/>
    <mergeCell ref="A9:A13"/>
    <mergeCell ref="B9:B13"/>
    <mergeCell ref="C9:C13"/>
    <mergeCell ref="B14:E14"/>
    <mergeCell ref="B15:E15"/>
    <mergeCell ref="D16:D20"/>
    <mergeCell ref="E16:E20"/>
    <mergeCell ref="B21:E21"/>
  </mergeCells>
  <pageMargins left="0.7" right="0.7" top="0.75" bottom="0.75" header="0.3" footer="0.3"/>
  <pageSetup paperSize="9"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9"/>
  <sheetViews>
    <sheetView topLeftCell="A65" workbookViewId="0">
      <selection activeCell="E78" sqref="E78"/>
    </sheetView>
  </sheetViews>
  <sheetFormatPr defaultRowHeight="15" x14ac:dyDescent="0.25"/>
  <cols>
    <col min="1" max="1" width="17.28515625" style="21" customWidth="1"/>
    <col min="2" max="2" width="19.5703125" customWidth="1"/>
    <col min="3" max="3" width="17.28515625" customWidth="1"/>
    <col min="4" max="4" width="18.42578125" customWidth="1"/>
    <col min="5" max="5" width="20.42578125" style="26" customWidth="1"/>
  </cols>
  <sheetData>
    <row r="2" spans="1:11" x14ac:dyDescent="0.25">
      <c r="A2" s="32" t="s">
        <v>0</v>
      </c>
      <c r="B2" s="32"/>
      <c r="C2" s="32"/>
      <c r="D2" s="32"/>
      <c r="E2" s="32"/>
      <c r="K2" s="1"/>
    </row>
    <row r="3" spans="1:11" x14ac:dyDescent="0.25">
      <c r="D3" s="32" t="s">
        <v>85</v>
      </c>
      <c r="E3" s="32"/>
    </row>
    <row r="4" spans="1:11" x14ac:dyDescent="0.25">
      <c r="D4" s="32" t="s">
        <v>186</v>
      </c>
      <c r="E4" s="32"/>
      <c r="K4" s="2" t="s">
        <v>86</v>
      </c>
    </row>
    <row r="5" spans="1:11" x14ac:dyDescent="0.25">
      <c r="K5" s="2"/>
    </row>
    <row r="6" spans="1:11" x14ac:dyDescent="0.25">
      <c r="A6" s="33" t="s">
        <v>87</v>
      </c>
      <c r="B6" s="33"/>
      <c r="C6" s="33"/>
      <c r="D6" s="33"/>
      <c r="E6" s="33"/>
    </row>
    <row r="7" spans="1:11" x14ac:dyDescent="0.25">
      <c r="A7" s="33" t="s">
        <v>187</v>
      </c>
      <c r="B7" s="33"/>
      <c r="C7" s="33"/>
      <c r="D7" s="33"/>
      <c r="E7" s="33"/>
      <c r="K7" s="3"/>
    </row>
    <row r="8" spans="1:11" ht="16.5" thickBot="1" x14ac:dyDescent="0.3">
      <c r="K8" s="4"/>
    </row>
    <row r="9" spans="1:11" x14ac:dyDescent="0.25">
      <c r="A9" s="60" t="s">
        <v>2</v>
      </c>
      <c r="B9" s="54" t="s">
        <v>3</v>
      </c>
      <c r="C9" s="54" t="s">
        <v>4</v>
      </c>
      <c r="D9" s="5"/>
      <c r="E9" s="27"/>
    </row>
    <row r="10" spans="1:11" x14ac:dyDescent="0.25">
      <c r="A10" s="61"/>
      <c r="B10" s="55"/>
      <c r="C10" s="55"/>
      <c r="D10" s="6"/>
      <c r="E10" s="28"/>
    </row>
    <row r="11" spans="1:11" ht="28.5" x14ac:dyDescent="0.25">
      <c r="A11" s="61"/>
      <c r="B11" s="55"/>
      <c r="C11" s="55"/>
      <c r="D11" s="6" t="s">
        <v>5</v>
      </c>
      <c r="E11" s="28" t="s">
        <v>7</v>
      </c>
    </row>
    <row r="12" spans="1:11" x14ac:dyDescent="0.25">
      <c r="A12" s="61"/>
      <c r="B12" s="55"/>
      <c r="C12" s="55"/>
      <c r="D12" s="6" t="s">
        <v>6</v>
      </c>
      <c r="E12" s="28" t="s">
        <v>8</v>
      </c>
    </row>
    <row r="13" spans="1:11" ht="16.5" thickBot="1" x14ac:dyDescent="0.3">
      <c r="A13" s="62"/>
      <c r="B13" s="56"/>
      <c r="C13" s="56"/>
      <c r="D13" s="7"/>
      <c r="E13" s="29"/>
    </row>
    <row r="14" spans="1:11" ht="25.5" customHeight="1" thickBot="1" x14ac:dyDescent="0.3">
      <c r="A14" s="22"/>
      <c r="B14" s="37" t="s">
        <v>9</v>
      </c>
      <c r="C14" s="38"/>
      <c r="D14" s="38"/>
      <c r="E14" s="39"/>
    </row>
    <row r="15" spans="1:11" ht="15.75" thickBot="1" x14ac:dyDescent="0.3">
      <c r="A15" s="20" t="s">
        <v>89</v>
      </c>
      <c r="B15" s="57" t="s">
        <v>10</v>
      </c>
      <c r="C15" s="58"/>
      <c r="D15" s="58"/>
      <c r="E15" s="59"/>
    </row>
    <row r="16" spans="1:11" ht="102.75" thickBot="1" x14ac:dyDescent="0.3">
      <c r="A16" s="20" t="s">
        <v>91</v>
      </c>
      <c r="B16" s="8" t="s">
        <v>11</v>
      </c>
      <c r="C16" s="9" t="s">
        <v>12</v>
      </c>
      <c r="D16" s="40">
        <f>E16*507.2*12</f>
        <v>7729.7280000000001</v>
      </c>
      <c r="E16" s="43">
        <v>1.27</v>
      </c>
    </row>
    <row r="17" spans="1:5" ht="64.5" thickBot="1" x14ac:dyDescent="0.3">
      <c r="A17" s="20" t="s">
        <v>92</v>
      </c>
      <c r="B17" s="8" t="s">
        <v>13</v>
      </c>
      <c r="C17" s="9" t="s">
        <v>14</v>
      </c>
      <c r="D17" s="41"/>
      <c r="E17" s="44"/>
    </row>
    <row r="18" spans="1:5" ht="39" thickBot="1" x14ac:dyDescent="0.3">
      <c r="A18" s="20" t="s">
        <v>93</v>
      </c>
      <c r="B18" s="8" t="s">
        <v>15</v>
      </c>
      <c r="C18" s="9" t="s">
        <v>14</v>
      </c>
      <c r="D18" s="41"/>
      <c r="E18" s="44"/>
    </row>
    <row r="19" spans="1:5" ht="39" thickBot="1" x14ac:dyDescent="0.3">
      <c r="A19" s="20" t="s">
        <v>94</v>
      </c>
      <c r="B19" s="8" t="s">
        <v>16</v>
      </c>
      <c r="C19" s="9" t="s">
        <v>14</v>
      </c>
      <c r="D19" s="41"/>
      <c r="E19" s="44"/>
    </row>
    <row r="20" spans="1:5" ht="26.25" thickBot="1" x14ac:dyDescent="0.3">
      <c r="A20" s="20" t="s">
        <v>95</v>
      </c>
      <c r="B20" s="8" t="s">
        <v>17</v>
      </c>
      <c r="C20" s="9" t="s">
        <v>14</v>
      </c>
      <c r="D20" s="42"/>
      <c r="E20" s="45"/>
    </row>
    <row r="21" spans="1:5" ht="15.75" thickBot="1" x14ac:dyDescent="0.3">
      <c r="A21" s="20" t="s">
        <v>18</v>
      </c>
      <c r="B21" s="57" t="s">
        <v>19</v>
      </c>
      <c r="C21" s="58"/>
      <c r="D21" s="58"/>
      <c r="E21" s="59"/>
    </row>
    <row r="22" spans="1:5" ht="51.75" thickBot="1" x14ac:dyDescent="0.3">
      <c r="A22" s="20" t="s">
        <v>96</v>
      </c>
      <c r="B22" s="8" t="s">
        <v>20</v>
      </c>
      <c r="C22" s="9" t="s">
        <v>14</v>
      </c>
      <c r="D22" s="40">
        <f>E22*507.2*12</f>
        <v>18989.567999999999</v>
      </c>
      <c r="E22" s="43">
        <v>3.12</v>
      </c>
    </row>
    <row r="23" spans="1:5" ht="51.75" thickBot="1" x14ac:dyDescent="0.3">
      <c r="A23" s="20" t="s">
        <v>97</v>
      </c>
      <c r="B23" s="8" t="s">
        <v>21</v>
      </c>
      <c r="C23" s="9" t="s">
        <v>14</v>
      </c>
      <c r="D23" s="41"/>
      <c r="E23" s="44"/>
    </row>
    <row r="24" spans="1:5" ht="26.25" thickBot="1" x14ac:dyDescent="0.3">
      <c r="A24" s="20" t="s">
        <v>98</v>
      </c>
      <c r="B24" s="8" t="s">
        <v>22</v>
      </c>
      <c r="C24" s="9" t="s">
        <v>23</v>
      </c>
      <c r="D24" s="41"/>
      <c r="E24" s="44"/>
    </row>
    <row r="25" spans="1:5" ht="26.25" thickBot="1" x14ac:dyDescent="0.3">
      <c r="A25" s="20" t="s">
        <v>99</v>
      </c>
      <c r="B25" s="8" t="s">
        <v>24</v>
      </c>
      <c r="C25" s="9" t="s">
        <v>23</v>
      </c>
      <c r="D25" s="41"/>
      <c r="E25" s="44"/>
    </row>
    <row r="26" spans="1:5" ht="26.25" thickBot="1" x14ac:dyDescent="0.3">
      <c r="A26" s="20" t="s">
        <v>100</v>
      </c>
      <c r="B26" s="8" t="s">
        <v>25</v>
      </c>
      <c r="C26" s="9" t="s">
        <v>14</v>
      </c>
      <c r="D26" s="42"/>
      <c r="E26" s="45"/>
    </row>
    <row r="27" spans="1:5" ht="15.75" thickBot="1" x14ac:dyDescent="0.3">
      <c r="A27" s="20" t="s">
        <v>90</v>
      </c>
      <c r="B27" s="57" t="s">
        <v>26</v>
      </c>
      <c r="C27" s="58"/>
      <c r="D27" s="58"/>
      <c r="E27" s="59"/>
    </row>
    <row r="28" spans="1:5" ht="51.75" thickBot="1" x14ac:dyDescent="0.3">
      <c r="A28" s="20" t="s">
        <v>217</v>
      </c>
      <c r="B28" s="8" t="s">
        <v>27</v>
      </c>
      <c r="C28" s="9" t="s">
        <v>14</v>
      </c>
      <c r="D28" s="54">
        <f>E28*507.2*12</f>
        <v>21728.448</v>
      </c>
      <c r="E28" s="43">
        <v>3.57</v>
      </c>
    </row>
    <row r="29" spans="1:5" ht="51.75" thickBot="1" x14ac:dyDescent="0.3">
      <c r="A29" s="20" t="s">
        <v>102</v>
      </c>
      <c r="B29" s="8" t="s">
        <v>28</v>
      </c>
      <c r="C29" s="9" t="s">
        <v>14</v>
      </c>
      <c r="D29" s="55"/>
      <c r="E29" s="44"/>
    </row>
    <row r="30" spans="1:5" ht="39" thickBot="1" x14ac:dyDescent="0.3">
      <c r="A30" s="20" t="s">
        <v>218</v>
      </c>
      <c r="B30" s="8" t="s">
        <v>29</v>
      </c>
      <c r="C30" s="9" t="s">
        <v>23</v>
      </c>
      <c r="D30" s="55"/>
      <c r="E30" s="44"/>
    </row>
    <row r="31" spans="1:5" ht="26.25" thickBot="1" x14ac:dyDescent="0.3">
      <c r="A31" s="20" t="s">
        <v>104</v>
      </c>
      <c r="B31" s="8" t="s">
        <v>30</v>
      </c>
      <c r="C31" s="9" t="s">
        <v>23</v>
      </c>
      <c r="D31" s="55"/>
      <c r="E31" s="44"/>
    </row>
    <row r="32" spans="1:5" ht="26.25" thickBot="1" x14ac:dyDescent="0.3">
      <c r="A32" s="20" t="s">
        <v>219</v>
      </c>
      <c r="B32" s="8" t="s">
        <v>31</v>
      </c>
      <c r="C32" s="9" t="s">
        <v>14</v>
      </c>
      <c r="D32" s="55"/>
      <c r="E32" s="44"/>
    </row>
    <row r="33" spans="1:5" ht="39" thickBot="1" x14ac:dyDescent="0.3">
      <c r="A33" s="20" t="s">
        <v>106</v>
      </c>
      <c r="B33" s="8" t="s">
        <v>32</v>
      </c>
      <c r="C33" s="9" t="s">
        <v>14</v>
      </c>
      <c r="D33" s="55"/>
      <c r="E33" s="44"/>
    </row>
    <row r="34" spans="1:5" ht="26.25" thickBot="1" x14ac:dyDescent="0.3">
      <c r="A34" s="20" t="s">
        <v>220</v>
      </c>
      <c r="B34" s="8" t="s">
        <v>33</v>
      </c>
      <c r="C34" s="9" t="s">
        <v>14</v>
      </c>
      <c r="D34" s="56"/>
      <c r="E34" s="45"/>
    </row>
    <row r="35" spans="1:5" ht="15.75" thickBot="1" x14ac:dyDescent="0.3">
      <c r="A35" s="20" t="s">
        <v>108</v>
      </c>
      <c r="B35" s="57" t="s">
        <v>34</v>
      </c>
      <c r="C35" s="58"/>
      <c r="D35" s="58"/>
      <c r="E35" s="59"/>
    </row>
    <row r="36" spans="1:5" ht="26.25" thickBot="1" x14ac:dyDescent="0.3">
      <c r="A36" s="20" t="s">
        <v>221</v>
      </c>
      <c r="B36" s="8" t="s">
        <v>35</v>
      </c>
      <c r="C36" s="9" t="s">
        <v>36</v>
      </c>
      <c r="D36" s="40">
        <f>E36*507.2*12</f>
        <v>13633.536000000002</v>
      </c>
      <c r="E36" s="43">
        <v>2.2400000000000002</v>
      </c>
    </row>
    <row r="37" spans="1:5" ht="39" thickBot="1" x14ac:dyDescent="0.3">
      <c r="A37" s="20" t="s">
        <v>110</v>
      </c>
      <c r="B37" s="8" t="s">
        <v>37</v>
      </c>
      <c r="C37" s="9" t="s">
        <v>14</v>
      </c>
      <c r="D37" s="41"/>
      <c r="E37" s="44"/>
    </row>
    <row r="38" spans="1:5" ht="51.75" thickBot="1" x14ac:dyDescent="0.3">
      <c r="A38" s="20" t="s">
        <v>222</v>
      </c>
      <c r="B38" s="8" t="s">
        <v>38</v>
      </c>
      <c r="C38" s="9" t="s">
        <v>14</v>
      </c>
      <c r="D38" s="41"/>
      <c r="E38" s="44"/>
    </row>
    <row r="39" spans="1:5" ht="39" thickBot="1" x14ac:dyDescent="0.3">
      <c r="A39" s="20" t="s">
        <v>112</v>
      </c>
      <c r="B39" s="8" t="s">
        <v>39</v>
      </c>
      <c r="C39" s="9" t="s">
        <v>14</v>
      </c>
      <c r="D39" s="41"/>
      <c r="E39" s="44"/>
    </row>
    <row r="40" spans="1:5" ht="39" thickBot="1" x14ac:dyDescent="0.3">
      <c r="A40" s="20" t="s">
        <v>223</v>
      </c>
      <c r="B40" s="8" t="s">
        <v>40</v>
      </c>
      <c r="C40" s="9" t="s">
        <v>14</v>
      </c>
      <c r="D40" s="42"/>
      <c r="E40" s="45"/>
    </row>
    <row r="41" spans="1:5" ht="15.75" thickBot="1" x14ac:dyDescent="0.3">
      <c r="A41" s="20" t="s">
        <v>114</v>
      </c>
      <c r="B41" s="57" t="s">
        <v>41</v>
      </c>
      <c r="C41" s="58"/>
      <c r="D41" s="58"/>
      <c r="E41" s="59"/>
    </row>
    <row r="42" spans="1:5" ht="26.25" thickBot="1" x14ac:dyDescent="0.3">
      <c r="A42" s="20" t="s">
        <v>224</v>
      </c>
      <c r="B42" s="8" t="s">
        <v>42</v>
      </c>
      <c r="C42" s="9" t="s">
        <v>36</v>
      </c>
      <c r="D42" s="54">
        <f>E42*507.2*12</f>
        <v>44491.583999999995</v>
      </c>
      <c r="E42" s="43">
        <v>7.31</v>
      </c>
    </row>
    <row r="43" spans="1:5" ht="26.25" thickBot="1" x14ac:dyDescent="0.3">
      <c r="A43" s="20" t="s">
        <v>116</v>
      </c>
      <c r="B43" s="10" t="s">
        <v>43</v>
      </c>
      <c r="C43" s="10" t="s">
        <v>23</v>
      </c>
      <c r="D43" s="55"/>
      <c r="E43" s="44"/>
    </row>
    <row r="44" spans="1:5" ht="26.25" thickBot="1" x14ac:dyDescent="0.3">
      <c r="A44" s="20" t="s">
        <v>225</v>
      </c>
      <c r="B44" s="9" t="s">
        <v>44</v>
      </c>
      <c r="C44" s="9" t="s">
        <v>23</v>
      </c>
      <c r="D44" s="55"/>
      <c r="E44" s="44"/>
    </row>
    <row r="45" spans="1:5" ht="39" thickBot="1" x14ac:dyDescent="0.3">
      <c r="A45" s="20" t="s">
        <v>118</v>
      </c>
      <c r="B45" s="8" t="s">
        <v>45</v>
      </c>
      <c r="C45" s="9" t="s">
        <v>14</v>
      </c>
      <c r="D45" s="56"/>
      <c r="E45" s="45"/>
    </row>
    <row r="46" spans="1:5" ht="25.5" customHeight="1" thickBot="1" x14ac:dyDescent="0.3">
      <c r="A46" s="22"/>
      <c r="B46" s="37" t="s">
        <v>46</v>
      </c>
      <c r="C46" s="38"/>
      <c r="D46" s="38"/>
      <c r="E46" s="39"/>
    </row>
    <row r="47" spans="1:5" ht="39" thickBot="1" x14ac:dyDescent="0.3">
      <c r="A47" s="20" t="s">
        <v>119</v>
      </c>
      <c r="B47" s="8" t="s">
        <v>47</v>
      </c>
      <c r="C47" s="9" t="s">
        <v>48</v>
      </c>
      <c r="D47" s="54">
        <f>E47*507.2*12</f>
        <v>32501.375999999997</v>
      </c>
      <c r="E47" s="43">
        <v>5.34</v>
      </c>
    </row>
    <row r="48" spans="1:5" ht="29.25" thickBot="1" x14ac:dyDescent="0.3">
      <c r="A48" s="20" t="s">
        <v>120</v>
      </c>
      <c r="B48" s="8" t="s">
        <v>49</v>
      </c>
      <c r="C48" s="9" t="s">
        <v>14</v>
      </c>
      <c r="D48" s="55"/>
      <c r="E48" s="44"/>
    </row>
    <row r="49" spans="1:5" ht="64.5" thickBot="1" x14ac:dyDescent="0.3">
      <c r="A49" s="20" t="s">
        <v>121</v>
      </c>
      <c r="B49" s="8" t="s">
        <v>50</v>
      </c>
      <c r="C49" s="9" t="s">
        <v>23</v>
      </c>
      <c r="D49" s="55"/>
      <c r="E49" s="44"/>
    </row>
    <row r="50" spans="1:5" ht="26.25" thickBot="1" x14ac:dyDescent="0.3">
      <c r="A50" s="20" t="s">
        <v>122</v>
      </c>
      <c r="B50" s="8" t="s">
        <v>51</v>
      </c>
      <c r="C50" s="9" t="s">
        <v>14</v>
      </c>
      <c r="D50" s="55"/>
      <c r="E50" s="44"/>
    </row>
    <row r="51" spans="1:5" ht="26.25" thickBot="1" x14ac:dyDescent="0.3">
      <c r="A51" s="20" t="s">
        <v>123</v>
      </c>
      <c r="B51" s="8" t="s">
        <v>52</v>
      </c>
      <c r="C51" s="9" t="s">
        <v>14</v>
      </c>
      <c r="D51" s="55"/>
      <c r="E51" s="44"/>
    </row>
    <row r="52" spans="1:5" ht="26.25" thickBot="1" x14ac:dyDescent="0.3">
      <c r="A52" s="20" t="s">
        <v>124</v>
      </c>
      <c r="B52" s="8" t="s">
        <v>53</v>
      </c>
      <c r="C52" s="9" t="s">
        <v>36</v>
      </c>
      <c r="D52" s="55"/>
      <c r="E52" s="44"/>
    </row>
    <row r="53" spans="1:5" ht="26.25" thickBot="1" x14ac:dyDescent="0.3">
      <c r="A53" s="20" t="s">
        <v>125</v>
      </c>
      <c r="B53" s="8" t="s">
        <v>54</v>
      </c>
      <c r="C53" s="9" t="s">
        <v>14</v>
      </c>
      <c r="D53" s="55"/>
      <c r="E53" s="44"/>
    </row>
    <row r="54" spans="1:5" ht="26.25" thickBot="1" x14ac:dyDescent="0.3">
      <c r="A54" s="20" t="s">
        <v>126</v>
      </c>
      <c r="B54" s="8" t="s">
        <v>55</v>
      </c>
      <c r="C54" s="9" t="s">
        <v>14</v>
      </c>
      <c r="D54" s="55"/>
      <c r="E54" s="44"/>
    </row>
    <row r="55" spans="1:5" ht="26.25" thickBot="1" x14ac:dyDescent="0.3">
      <c r="A55" s="20" t="s">
        <v>127</v>
      </c>
      <c r="B55" s="8" t="s">
        <v>56</v>
      </c>
      <c r="C55" s="9" t="s">
        <v>14</v>
      </c>
      <c r="D55" s="56"/>
      <c r="E55" s="45"/>
    </row>
    <row r="56" spans="1:5" ht="16.5" thickBot="1" x14ac:dyDescent="0.3">
      <c r="A56" s="22"/>
      <c r="B56" s="37" t="s">
        <v>57</v>
      </c>
      <c r="C56" s="38"/>
      <c r="D56" s="38"/>
      <c r="E56" s="39"/>
    </row>
    <row r="57" spans="1:5" ht="77.25" thickBot="1" x14ac:dyDescent="0.3">
      <c r="A57" s="20" t="s">
        <v>128</v>
      </c>
      <c r="B57" s="8" t="s">
        <v>58</v>
      </c>
      <c r="C57" s="9" t="s">
        <v>59</v>
      </c>
      <c r="D57" s="54">
        <f>E57*507.2*12</f>
        <v>7060.2240000000002</v>
      </c>
      <c r="E57" s="43">
        <v>1.1599999999999999</v>
      </c>
    </row>
    <row r="58" spans="1:5" ht="39" thickBot="1" x14ac:dyDescent="0.3">
      <c r="A58" s="20" t="s">
        <v>129</v>
      </c>
      <c r="B58" s="8" t="s">
        <v>60</v>
      </c>
      <c r="C58" s="9" t="s">
        <v>61</v>
      </c>
      <c r="D58" s="56"/>
      <c r="E58" s="45"/>
    </row>
    <row r="59" spans="1:5" ht="15.75" thickBot="1" x14ac:dyDescent="0.3">
      <c r="A59" s="37" t="s">
        <v>62</v>
      </c>
      <c r="B59" s="38"/>
      <c r="C59" s="38"/>
      <c r="D59" s="38"/>
      <c r="E59" s="39"/>
    </row>
    <row r="60" spans="1:5" ht="39" thickBot="1" x14ac:dyDescent="0.3">
      <c r="A60" s="20" t="s">
        <v>130</v>
      </c>
      <c r="B60" s="8" t="s">
        <v>63</v>
      </c>
      <c r="C60" s="9" t="s">
        <v>64</v>
      </c>
      <c r="D60" s="40">
        <f>E60*507.2*12</f>
        <v>10833.792000000001</v>
      </c>
      <c r="E60" s="43">
        <v>1.78</v>
      </c>
    </row>
    <row r="61" spans="1:5" ht="26.25" thickBot="1" x14ac:dyDescent="0.3">
      <c r="A61" s="20" t="s">
        <v>131</v>
      </c>
      <c r="B61" s="8" t="s">
        <v>65</v>
      </c>
      <c r="C61" s="9" t="s">
        <v>66</v>
      </c>
      <c r="D61" s="41"/>
      <c r="E61" s="44"/>
    </row>
    <row r="62" spans="1:5" ht="77.25" thickBot="1" x14ac:dyDescent="0.3">
      <c r="A62" s="20" t="s">
        <v>132</v>
      </c>
      <c r="B62" s="8" t="s">
        <v>67</v>
      </c>
      <c r="C62" s="9" t="s">
        <v>36</v>
      </c>
      <c r="D62" s="41"/>
      <c r="E62" s="44"/>
    </row>
    <row r="63" spans="1:5" ht="39" thickBot="1" x14ac:dyDescent="0.3">
      <c r="A63" s="20" t="s">
        <v>133</v>
      </c>
      <c r="B63" s="8" t="s">
        <v>68</v>
      </c>
      <c r="C63" s="9" t="s">
        <v>66</v>
      </c>
      <c r="D63" s="41"/>
      <c r="E63" s="44"/>
    </row>
    <row r="64" spans="1:5" ht="15.75" thickBot="1" x14ac:dyDescent="0.3">
      <c r="A64" s="20" t="s">
        <v>134</v>
      </c>
      <c r="B64" s="8" t="s">
        <v>69</v>
      </c>
      <c r="C64" s="9" t="s">
        <v>70</v>
      </c>
      <c r="D64" s="42"/>
      <c r="E64" s="45"/>
    </row>
    <row r="65" spans="1:11" ht="25.5" customHeight="1" thickBot="1" x14ac:dyDescent="0.3">
      <c r="A65" s="37" t="s">
        <v>71</v>
      </c>
      <c r="B65" s="38"/>
      <c r="C65" s="38"/>
      <c r="D65" s="38"/>
      <c r="E65" s="39"/>
    </row>
    <row r="66" spans="1:11" ht="16.5" thickBot="1" x14ac:dyDescent="0.3">
      <c r="A66" s="20" t="s">
        <v>135</v>
      </c>
      <c r="B66" s="11" t="s">
        <v>72</v>
      </c>
      <c r="C66" s="12"/>
      <c r="D66" s="40">
        <f>E66*507.2*12</f>
        <v>8460.0959999999995</v>
      </c>
      <c r="E66" s="43">
        <v>1.39</v>
      </c>
    </row>
    <row r="67" spans="1:11" ht="77.25" thickBot="1" x14ac:dyDescent="0.3">
      <c r="A67" s="20" t="s">
        <v>136</v>
      </c>
      <c r="B67" s="8" t="s">
        <v>73</v>
      </c>
      <c r="C67" s="9" t="s">
        <v>14</v>
      </c>
      <c r="D67" s="41"/>
      <c r="E67" s="44"/>
    </row>
    <row r="68" spans="1:11" ht="39" thickBot="1" x14ac:dyDescent="0.3">
      <c r="A68" s="20" t="s">
        <v>137</v>
      </c>
      <c r="B68" s="8" t="s">
        <v>74</v>
      </c>
      <c r="C68" s="9" t="s">
        <v>66</v>
      </c>
      <c r="D68" s="41"/>
      <c r="E68" s="44"/>
    </row>
    <row r="69" spans="1:11" ht="16.5" thickBot="1" x14ac:dyDescent="0.3">
      <c r="A69" s="20" t="s">
        <v>138</v>
      </c>
      <c r="B69" s="11" t="s">
        <v>75</v>
      </c>
      <c r="C69" s="12"/>
      <c r="D69" s="41"/>
      <c r="E69" s="44"/>
    </row>
    <row r="70" spans="1:11" ht="39" thickBot="1" x14ac:dyDescent="0.3">
      <c r="A70" s="20" t="s">
        <v>139</v>
      </c>
      <c r="B70" s="8" t="s">
        <v>74</v>
      </c>
      <c r="C70" s="9" t="s">
        <v>64</v>
      </c>
      <c r="D70" s="42"/>
      <c r="E70" s="45"/>
    </row>
    <row r="71" spans="1:11" ht="15.75" thickBot="1" x14ac:dyDescent="0.3">
      <c r="A71" s="46" t="s">
        <v>76</v>
      </c>
      <c r="B71" s="47"/>
      <c r="C71" s="47"/>
      <c r="D71" s="47"/>
      <c r="E71" s="48"/>
    </row>
    <row r="72" spans="1:11" ht="39" thickBot="1" x14ac:dyDescent="0.3">
      <c r="A72" s="23" t="s">
        <v>140</v>
      </c>
      <c r="B72" s="13" t="s">
        <v>77</v>
      </c>
      <c r="C72" s="49" t="s">
        <v>78</v>
      </c>
      <c r="D72" s="49">
        <f>E72*507.2*12</f>
        <v>11077.248</v>
      </c>
      <c r="E72" s="51">
        <v>1.82</v>
      </c>
    </row>
    <row r="73" spans="1:11" ht="39" thickBot="1" x14ac:dyDescent="0.3">
      <c r="A73" s="24" t="s">
        <v>141</v>
      </c>
      <c r="B73" s="14" t="s">
        <v>79</v>
      </c>
      <c r="C73" s="50"/>
      <c r="D73" s="50"/>
      <c r="E73" s="52"/>
    </row>
    <row r="74" spans="1:11" ht="15.75" thickBot="1" x14ac:dyDescent="0.3">
      <c r="A74" s="53" t="s">
        <v>80</v>
      </c>
      <c r="B74" s="35"/>
      <c r="C74" s="35"/>
      <c r="D74" s="35"/>
      <c r="E74" s="36"/>
    </row>
    <row r="75" spans="1:11" ht="39" thickBot="1" x14ac:dyDescent="0.3">
      <c r="A75" s="24" t="s">
        <v>142</v>
      </c>
      <c r="B75" s="14" t="s">
        <v>81</v>
      </c>
      <c r="C75" s="14" t="s">
        <v>14</v>
      </c>
      <c r="D75" s="15">
        <f>E75*507.2*12</f>
        <v>791.23200000000008</v>
      </c>
      <c r="E75" s="30">
        <v>0.13</v>
      </c>
    </row>
    <row r="76" spans="1:11" ht="15.75" thickBot="1" x14ac:dyDescent="0.3">
      <c r="A76" s="34" t="s">
        <v>82</v>
      </c>
      <c r="B76" s="35"/>
      <c r="C76" s="35"/>
      <c r="D76" s="35"/>
      <c r="E76" s="36"/>
    </row>
    <row r="77" spans="1:11" ht="26.25" thickBot="1" x14ac:dyDescent="0.3">
      <c r="A77" s="23" t="s">
        <v>143</v>
      </c>
      <c r="B77" s="13" t="s">
        <v>83</v>
      </c>
      <c r="C77" s="16">
        <v>12</v>
      </c>
      <c r="D77" s="17">
        <f>E77*507.2*12</f>
        <v>36822.720000000001</v>
      </c>
      <c r="E77" s="31">
        <v>6.05</v>
      </c>
    </row>
    <row r="78" spans="1:11" ht="16.5" thickBot="1" x14ac:dyDescent="0.3">
      <c r="A78" s="22"/>
      <c r="B78" s="11" t="s">
        <v>84</v>
      </c>
      <c r="C78" s="18"/>
      <c r="D78" s="25">
        <f>D16+D22+D28+D36+D42+D47+D57+D60+D66+D72+D75+D77</f>
        <v>214119.55199999997</v>
      </c>
      <c r="E78" s="25">
        <f>E16+E22+E28+E36+E42+E47+E57+E60+E66+E72+E75+E77</f>
        <v>35.18</v>
      </c>
    </row>
    <row r="79" spans="1:11" ht="15.75" x14ac:dyDescent="0.25">
      <c r="K79" s="19"/>
    </row>
  </sheetData>
  <mergeCells count="42">
    <mergeCell ref="A74:E74"/>
    <mergeCell ref="A76:E76"/>
    <mergeCell ref="A65:E65"/>
    <mergeCell ref="D66:D70"/>
    <mergeCell ref="E66:E70"/>
    <mergeCell ref="A71:E71"/>
    <mergeCell ref="C72:C73"/>
    <mergeCell ref="D72:D73"/>
    <mergeCell ref="E72:E73"/>
    <mergeCell ref="B56:E56"/>
    <mergeCell ref="D57:D58"/>
    <mergeCell ref="E57:E58"/>
    <mergeCell ref="A59:E59"/>
    <mergeCell ref="D60:D64"/>
    <mergeCell ref="E60:E64"/>
    <mergeCell ref="B41:E41"/>
    <mergeCell ref="D42:D45"/>
    <mergeCell ref="E42:E45"/>
    <mergeCell ref="B46:E46"/>
    <mergeCell ref="D47:D55"/>
    <mergeCell ref="E47:E55"/>
    <mergeCell ref="B27:E27"/>
    <mergeCell ref="D28:D34"/>
    <mergeCell ref="E28:E34"/>
    <mergeCell ref="B35:E35"/>
    <mergeCell ref="D36:D40"/>
    <mergeCell ref="E36:E40"/>
    <mergeCell ref="D22:D26"/>
    <mergeCell ref="E22:E26"/>
    <mergeCell ref="A2:E2"/>
    <mergeCell ref="D3:E3"/>
    <mergeCell ref="D4:E4"/>
    <mergeCell ref="A6:E6"/>
    <mergeCell ref="A7:E7"/>
    <mergeCell ref="A9:A13"/>
    <mergeCell ref="B9:B13"/>
    <mergeCell ref="C9:C13"/>
    <mergeCell ref="B14:E14"/>
    <mergeCell ref="B15:E15"/>
    <mergeCell ref="D16:D20"/>
    <mergeCell ref="E16:E20"/>
    <mergeCell ref="B21:E21"/>
  </mergeCells>
  <pageMargins left="0.7" right="0.7" top="0.75" bottom="0.75" header="0.3" footer="0.3"/>
  <pageSetup paperSize="9" orientation="portrait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9"/>
  <sheetViews>
    <sheetView topLeftCell="A62" workbookViewId="0">
      <selection activeCell="E78" sqref="E78"/>
    </sheetView>
  </sheetViews>
  <sheetFormatPr defaultRowHeight="15" x14ac:dyDescent="0.25"/>
  <cols>
    <col min="1" max="1" width="17.28515625" style="21" customWidth="1"/>
    <col min="2" max="2" width="19.5703125" customWidth="1"/>
    <col min="3" max="3" width="17.28515625" customWidth="1"/>
    <col min="4" max="4" width="18.42578125" customWidth="1"/>
    <col min="5" max="5" width="20.42578125" style="26" customWidth="1"/>
  </cols>
  <sheetData>
    <row r="2" spans="1:11" x14ac:dyDescent="0.25">
      <c r="A2" s="32" t="s">
        <v>0</v>
      </c>
      <c r="B2" s="32"/>
      <c r="C2" s="32"/>
      <c r="D2" s="32"/>
      <c r="E2" s="32"/>
      <c r="K2" s="1"/>
    </row>
    <row r="3" spans="1:11" x14ac:dyDescent="0.25">
      <c r="D3" s="32" t="s">
        <v>85</v>
      </c>
      <c r="E3" s="32"/>
    </row>
    <row r="4" spans="1:11" x14ac:dyDescent="0.25">
      <c r="D4" s="32" t="s">
        <v>188</v>
      </c>
      <c r="E4" s="32"/>
      <c r="K4" s="2" t="s">
        <v>86</v>
      </c>
    </row>
    <row r="5" spans="1:11" x14ac:dyDescent="0.25">
      <c r="K5" s="2"/>
    </row>
    <row r="6" spans="1:11" x14ac:dyDescent="0.25">
      <c r="A6" s="33" t="s">
        <v>87</v>
      </c>
      <c r="B6" s="33"/>
      <c r="C6" s="33"/>
      <c r="D6" s="33"/>
      <c r="E6" s="33"/>
    </row>
    <row r="7" spans="1:11" x14ac:dyDescent="0.25">
      <c r="A7" s="33" t="s">
        <v>189</v>
      </c>
      <c r="B7" s="33"/>
      <c r="C7" s="33"/>
      <c r="D7" s="33"/>
      <c r="E7" s="33"/>
      <c r="K7" s="3"/>
    </row>
    <row r="8" spans="1:11" ht="16.5" thickBot="1" x14ac:dyDescent="0.3">
      <c r="K8" s="4"/>
    </row>
    <row r="9" spans="1:11" x14ac:dyDescent="0.25">
      <c r="A9" s="60" t="s">
        <v>2</v>
      </c>
      <c r="B9" s="54" t="s">
        <v>3</v>
      </c>
      <c r="C9" s="54" t="s">
        <v>4</v>
      </c>
      <c r="D9" s="5"/>
      <c r="E9" s="27"/>
    </row>
    <row r="10" spans="1:11" x14ac:dyDescent="0.25">
      <c r="A10" s="61"/>
      <c r="B10" s="55"/>
      <c r="C10" s="55"/>
      <c r="D10" s="6"/>
      <c r="E10" s="28"/>
    </row>
    <row r="11" spans="1:11" ht="28.5" x14ac:dyDescent="0.25">
      <c r="A11" s="61"/>
      <c r="B11" s="55"/>
      <c r="C11" s="55"/>
      <c r="D11" s="6" t="s">
        <v>5</v>
      </c>
      <c r="E11" s="28" t="s">
        <v>7</v>
      </c>
    </row>
    <row r="12" spans="1:11" x14ac:dyDescent="0.25">
      <c r="A12" s="61"/>
      <c r="B12" s="55"/>
      <c r="C12" s="55"/>
      <c r="D12" s="6" t="s">
        <v>6</v>
      </c>
      <c r="E12" s="28" t="s">
        <v>8</v>
      </c>
    </row>
    <row r="13" spans="1:11" ht="16.5" thickBot="1" x14ac:dyDescent="0.3">
      <c r="A13" s="62"/>
      <c r="B13" s="56"/>
      <c r="C13" s="56"/>
      <c r="D13" s="7"/>
      <c r="E13" s="29"/>
    </row>
    <row r="14" spans="1:11" ht="25.5" customHeight="1" thickBot="1" x14ac:dyDescent="0.3">
      <c r="A14" s="22"/>
      <c r="B14" s="37" t="s">
        <v>9</v>
      </c>
      <c r="C14" s="38"/>
      <c r="D14" s="38"/>
      <c r="E14" s="39"/>
    </row>
    <row r="15" spans="1:11" ht="15.75" thickBot="1" x14ac:dyDescent="0.3">
      <c r="A15" s="20" t="s">
        <v>89</v>
      </c>
      <c r="B15" s="57" t="s">
        <v>10</v>
      </c>
      <c r="C15" s="58"/>
      <c r="D15" s="58"/>
      <c r="E15" s="59"/>
    </row>
    <row r="16" spans="1:11" ht="102.75" thickBot="1" x14ac:dyDescent="0.3">
      <c r="A16" s="20" t="s">
        <v>91</v>
      </c>
      <c r="B16" s="8" t="s">
        <v>11</v>
      </c>
      <c r="C16" s="9" t="s">
        <v>12</v>
      </c>
      <c r="D16" s="40">
        <f>E16*377.3*12</f>
        <v>5750.0520000000006</v>
      </c>
      <c r="E16" s="43">
        <v>1.27</v>
      </c>
    </row>
    <row r="17" spans="1:5" ht="64.5" thickBot="1" x14ac:dyDescent="0.3">
      <c r="A17" s="20" t="s">
        <v>92</v>
      </c>
      <c r="B17" s="8" t="s">
        <v>13</v>
      </c>
      <c r="C17" s="9" t="s">
        <v>14</v>
      </c>
      <c r="D17" s="41"/>
      <c r="E17" s="44"/>
    </row>
    <row r="18" spans="1:5" ht="39" thickBot="1" x14ac:dyDescent="0.3">
      <c r="A18" s="20" t="s">
        <v>93</v>
      </c>
      <c r="B18" s="8" t="s">
        <v>15</v>
      </c>
      <c r="C18" s="9" t="s">
        <v>14</v>
      </c>
      <c r="D18" s="41"/>
      <c r="E18" s="44"/>
    </row>
    <row r="19" spans="1:5" ht="39" thickBot="1" x14ac:dyDescent="0.3">
      <c r="A19" s="20" t="s">
        <v>94</v>
      </c>
      <c r="B19" s="8" t="s">
        <v>16</v>
      </c>
      <c r="C19" s="9" t="s">
        <v>14</v>
      </c>
      <c r="D19" s="41"/>
      <c r="E19" s="44"/>
    </row>
    <row r="20" spans="1:5" ht="26.25" thickBot="1" x14ac:dyDescent="0.3">
      <c r="A20" s="20" t="s">
        <v>95</v>
      </c>
      <c r="B20" s="8" t="s">
        <v>17</v>
      </c>
      <c r="C20" s="9" t="s">
        <v>14</v>
      </c>
      <c r="D20" s="42"/>
      <c r="E20" s="45"/>
    </row>
    <row r="21" spans="1:5" ht="15.75" thickBot="1" x14ac:dyDescent="0.3">
      <c r="A21" s="20" t="s">
        <v>18</v>
      </c>
      <c r="B21" s="57" t="s">
        <v>19</v>
      </c>
      <c r="C21" s="58"/>
      <c r="D21" s="58"/>
      <c r="E21" s="59"/>
    </row>
    <row r="22" spans="1:5" ht="51.75" thickBot="1" x14ac:dyDescent="0.3">
      <c r="A22" s="20" t="s">
        <v>96</v>
      </c>
      <c r="B22" s="8" t="s">
        <v>20</v>
      </c>
      <c r="C22" s="9" t="s">
        <v>14</v>
      </c>
      <c r="D22" s="40">
        <f>E22*377.3*12</f>
        <v>14126.112000000001</v>
      </c>
      <c r="E22" s="43">
        <v>3.12</v>
      </c>
    </row>
    <row r="23" spans="1:5" ht="51.75" thickBot="1" x14ac:dyDescent="0.3">
      <c r="A23" s="20" t="s">
        <v>97</v>
      </c>
      <c r="B23" s="8" t="s">
        <v>21</v>
      </c>
      <c r="C23" s="9" t="s">
        <v>14</v>
      </c>
      <c r="D23" s="41"/>
      <c r="E23" s="44"/>
    </row>
    <row r="24" spans="1:5" ht="26.25" thickBot="1" x14ac:dyDescent="0.3">
      <c r="A24" s="20" t="s">
        <v>98</v>
      </c>
      <c r="B24" s="8" t="s">
        <v>22</v>
      </c>
      <c r="C24" s="9" t="s">
        <v>23</v>
      </c>
      <c r="D24" s="41"/>
      <c r="E24" s="44"/>
    </row>
    <row r="25" spans="1:5" ht="26.25" thickBot="1" x14ac:dyDescent="0.3">
      <c r="A25" s="20" t="s">
        <v>99</v>
      </c>
      <c r="B25" s="8" t="s">
        <v>24</v>
      </c>
      <c r="C25" s="9" t="s">
        <v>23</v>
      </c>
      <c r="D25" s="41"/>
      <c r="E25" s="44"/>
    </row>
    <row r="26" spans="1:5" ht="26.25" thickBot="1" x14ac:dyDescent="0.3">
      <c r="A26" s="20" t="s">
        <v>100</v>
      </c>
      <c r="B26" s="8" t="s">
        <v>25</v>
      </c>
      <c r="C26" s="9" t="s">
        <v>14</v>
      </c>
      <c r="D26" s="42"/>
      <c r="E26" s="45"/>
    </row>
    <row r="27" spans="1:5" ht="15.75" thickBot="1" x14ac:dyDescent="0.3">
      <c r="A27" s="20" t="s">
        <v>90</v>
      </c>
      <c r="B27" s="57" t="s">
        <v>26</v>
      </c>
      <c r="C27" s="58"/>
      <c r="D27" s="58"/>
      <c r="E27" s="59"/>
    </row>
    <row r="28" spans="1:5" ht="51.75" thickBot="1" x14ac:dyDescent="0.3">
      <c r="A28" s="20" t="s">
        <v>101</v>
      </c>
      <c r="B28" s="8" t="s">
        <v>27</v>
      </c>
      <c r="C28" s="9" t="s">
        <v>14</v>
      </c>
      <c r="D28" s="54">
        <f>E28*377.3*12</f>
        <v>16163.531999999999</v>
      </c>
      <c r="E28" s="43">
        <v>3.57</v>
      </c>
    </row>
    <row r="29" spans="1:5" ht="51.75" thickBot="1" x14ac:dyDescent="0.3">
      <c r="A29" s="20" t="s">
        <v>102</v>
      </c>
      <c r="B29" s="8" t="s">
        <v>28</v>
      </c>
      <c r="C29" s="9" t="s">
        <v>14</v>
      </c>
      <c r="D29" s="55"/>
      <c r="E29" s="44"/>
    </row>
    <row r="30" spans="1:5" ht="39" thickBot="1" x14ac:dyDescent="0.3">
      <c r="A30" s="20" t="s">
        <v>103</v>
      </c>
      <c r="B30" s="8" t="s">
        <v>29</v>
      </c>
      <c r="C30" s="9" t="s">
        <v>23</v>
      </c>
      <c r="D30" s="55"/>
      <c r="E30" s="44"/>
    </row>
    <row r="31" spans="1:5" ht="26.25" thickBot="1" x14ac:dyDescent="0.3">
      <c r="A31" s="20" t="s">
        <v>104</v>
      </c>
      <c r="B31" s="8" t="s">
        <v>30</v>
      </c>
      <c r="C31" s="9" t="s">
        <v>23</v>
      </c>
      <c r="D31" s="55"/>
      <c r="E31" s="44"/>
    </row>
    <row r="32" spans="1:5" ht="26.25" thickBot="1" x14ac:dyDescent="0.3">
      <c r="A32" s="20" t="s">
        <v>105</v>
      </c>
      <c r="B32" s="8" t="s">
        <v>31</v>
      </c>
      <c r="C32" s="9" t="s">
        <v>14</v>
      </c>
      <c r="D32" s="55"/>
      <c r="E32" s="44"/>
    </row>
    <row r="33" spans="1:5" ht="39" thickBot="1" x14ac:dyDescent="0.3">
      <c r="A33" s="20" t="s">
        <v>106</v>
      </c>
      <c r="B33" s="8" t="s">
        <v>32</v>
      </c>
      <c r="C33" s="9" t="s">
        <v>14</v>
      </c>
      <c r="D33" s="55"/>
      <c r="E33" s="44"/>
    </row>
    <row r="34" spans="1:5" ht="26.25" thickBot="1" x14ac:dyDescent="0.3">
      <c r="A34" s="20" t="s">
        <v>107</v>
      </c>
      <c r="B34" s="8" t="s">
        <v>33</v>
      </c>
      <c r="C34" s="9" t="s">
        <v>14</v>
      </c>
      <c r="D34" s="56"/>
      <c r="E34" s="45"/>
    </row>
    <row r="35" spans="1:5" ht="15.75" thickBot="1" x14ac:dyDescent="0.3">
      <c r="A35" s="20" t="s">
        <v>108</v>
      </c>
      <c r="B35" s="57" t="s">
        <v>34</v>
      </c>
      <c r="C35" s="58"/>
      <c r="D35" s="58"/>
      <c r="E35" s="59"/>
    </row>
    <row r="36" spans="1:5" ht="26.25" thickBot="1" x14ac:dyDescent="0.3">
      <c r="A36" s="20" t="s">
        <v>109</v>
      </c>
      <c r="B36" s="8" t="s">
        <v>35</v>
      </c>
      <c r="C36" s="9" t="s">
        <v>36</v>
      </c>
      <c r="D36" s="40">
        <f>E36*377.3*12</f>
        <v>10141.824000000002</v>
      </c>
      <c r="E36" s="43">
        <v>2.2400000000000002</v>
      </c>
    </row>
    <row r="37" spans="1:5" ht="39" thickBot="1" x14ac:dyDescent="0.3">
      <c r="A37" s="20" t="s">
        <v>110</v>
      </c>
      <c r="B37" s="8" t="s">
        <v>37</v>
      </c>
      <c r="C37" s="9" t="s">
        <v>14</v>
      </c>
      <c r="D37" s="41"/>
      <c r="E37" s="44"/>
    </row>
    <row r="38" spans="1:5" ht="51.75" thickBot="1" x14ac:dyDescent="0.3">
      <c r="A38" s="20" t="s">
        <v>111</v>
      </c>
      <c r="B38" s="8" t="s">
        <v>38</v>
      </c>
      <c r="C38" s="9" t="s">
        <v>14</v>
      </c>
      <c r="D38" s="41"/>
      <c r="E38" s="44"/>
    </row>
    <row r="39" spans="1:5" ht="39" thickBot="1" x14ac:dyDescent="0.3">
      <c r="A39" s="20" t="s">
        <v>112</v>
      </c>
      <c r="B39" s="8" t="s">
        <v>39</v>
      </c>
      <c r="C39" s="9" t="s">
        <v>14</v>
      </c>
      <c r="D39" s="41"/>
      <c r="E39" s="44"/>
    </row>
    <row r="40" spans="1:5" ht="39" thickBot="1" x14ac:dyDescent="0.3">
      <c r="A40" s="20" t="s">
        <v>113</v>
      </c>
      <c r="B40" s="8" t="s">
        <v>40</v>
      </c>
      <c r="C40" s="9" t="s">
        <v>14</v>
      </c>
      <c r="D40" s="42"/>
      <c r="E40" s="45"/>
    </row>
    <row r="41" spans="1:5" ht="15.75" thickBot="1" x14ac:dyDescent="0.3">
      <c r="A41" s="20" t="s">
        <v>114</v>
      </c>
      <c r="B41" s="57" t="s">
        <v>41</v>
      </c>
      <c r="C41" s="58"/>
      <c r="D41" s="58"/>
      <c r="E41" s="59"/>
    </row>
    <row r="42" spans="1:5" ht="26.25" thickBot="1" x14ac:dyDescent="0.3">
      <c r="A42" s="20" t="s">
        <v>115</v>
      </c>
      <c r="B42" s="8" t="s">
        <v>42</v>
      </c>
      <c r="C42" s="9" t="s">
        <v>36</v>
      </c>
      <c r="D42" s="54">
        <f>E42*377.3*12</f>
        <v>33096.756000000001</v>
      </c>
      <c r="E42" s="43">
        <v>7.31</v>
      </c>
    </row>
    <row r="43" spans="1:5" ht="26.25" thickBot="1" x14ac:dyDescent="0.3">
      <c r="A43" s="20" t="s">
        <v>116</v>
      </c>
      <c r="B43" s="10" t="s">
        <v>43</v>
      </c>
      <c r="C43" s="10" t="s">
        <v>23</v>
      </c>
      <c r="D43" s="55"/>
      <c r="E43" s="44"/>
    </row>
    <row r="44" spans="1:5" ht="26.25" thickBot="1" x14ac:dyDescent="0.3">
      <c r="A44" s="20" t="s">
        <v>117</v>
      </c>
      <c r="B44" s="9" t="s">
        <v>44</v>
      </c>
      <c r="C44" s="9" t="s">
        <v>23</v>
      </c>
      <c r="D44" s="55"/>
      <c r="E44" s="44"/>
    </row>
    <row r="45" spans="1:5" ht="39" thickBot="1" x14ac:dyDescent="0.3">
      <c r="A45" s="20" t="s">
        <v>118</v>
      </c>
      <c r="B45" s="8" t="s">
        <v>45</v>
      </c>
      <c r="C45" s="9" t="s">
        <v>14</v>
      </c>
      <c r="D45" s="56"/>
      <c r="E45" s="45"/>
    </row>
    <row r="46" spans="1:5" ht="25.5" customHeight="1" thickBot="1" x14ac:dyDescent="0.3">
      <c r="A46" s="22"/>
      <c r="B46" s="37" t="s">
        <v>46</v>
      </c>
      <c r="C46" s="38"/>
      <c r="D46" s="38"/>
      <c r="E46" s="39"/>
    </row>
    <row r="47" spans="1:5" ht="39" thickBot="1" x14ac:dyDescent="0.3">
      <c r="A47" s="20" t="s">
        <v>119</v>
      </c>
      <c r="B47" s="8" t="s">
        <v>47</v>
      </c>
      <c r="C47" s="9" t="s">
        <v>48</v>
      </c>
      <c r="D47" s="54">
        <f>E47*377.3*12</f>
        <v>24177.383999999998</v>
      </c>
      <c r="E47" s="43">
        <v>5.34</v>
      </c>
    </row>
    <row r="48" spans="1:5" ht="29.25" thickBot="1" x14ac:dyDescent="0.3">
      <c r="A48" s="20" t="s">
        <v>120</v>
      </c>
      <c r="B48" s="8" t="s">
        <v>49</v>
      </c>
      <c r="C48" s="9" t="s">
        <v>14</v>
      </c>
      <c r="D48" s="55"/>
      <c r="E48" s="44"/>
    </row>
    <row r="49" spans="1:5" ht="64.5" thickBot="1" x14ac:dyDescent="0.3">
      <c r="A49" s="20" t="s">
        <v>121</v>
      </c>
      <c r="B49" s="8" t="s">
        <v>50</v>
      </c>
      <c r="C49" s="9" t="s">
        <v>23</v>
      </c>
      <c r="D49" s="55"/>
      <c r="E49" s="44"/>
    </row>
    <row r="50" spans="1:5" ht="26.25" thickBot="1" x14ac:dyDescent="0.3">
      <c r="A50" s="20" t="s">
        <v>122</v>
      </c>
      <c r="B50" s="8" t="s">
        <v>51</v>
      </c>
      <c r="C50" s="9" t="s">
        <v>14</v>
      </c>
      <c r="D50" s="55"/>
      <c r="E50" s="44"/>
    </row>
    <row r="51" spans="1:5" ht="26.25" thickBot="1" x14ac:dyDescent="0.3">
      <c r="A51" s="20" t="s">
        <v>123</v>
      </c>
      <c r="B51" s="8" t="s">
        <v>52</v>
      </c>
      <c r="C51" s="9" t="s">
        <v>14</v>
      </c>
      <c r="D51" s="55"/>
      <c r="E51" s="44"/>
    </row>
    <row r="52" spans="1:5" ht="26.25" thickBot="1" x14ac:dyDescent="0.3">
      <c r="A52" s="20" t="s">
        <v>124</v>
      </c>
      <c r="B52" s="8" t="s">
        <v>53</v>
      </c>
      <c r="C52" s="9" t="s">
        <v>36</v>
      </c>
      <c r="D52" s="55"/>
      <c r="E52" s="44"/>
    </row>
    <row r="53" spans="1:5" ht="26.25" thickBot="1" x14ac:dyDescent="0.3">
      <c r="A53" s="20" t="s">
        <v>125</v>
      </c>
      <c r="B53" s="8" t="s">
        <v>54</v>
      </c>
      <c r="C53" s="9" t="s">
        <v>14</v>
      </c>
      <c r="D53" s="55"/>
      <c r="E53" s="44"/>
    </row>
    <row r="54" spans="1:5" ht="26.25" thickBot="1" x14ac:dyDescent="0.3">
      <c r="A54" s="20" t="s">
        <v>126</v>
      </c>
      <c r="B54" s="8" t="s">
        <v>55</v>
      </c>
      <c r="C54" s="9" t="s">
        <v>14</v>
      </c>
      <c r="D54" s="55"/>
      <c r="E54" s="44"/>
    </row>
    <row r="55" spans="1:5" ht="26.25" thickBot="1" x14ac:dyDescent="0.3">
      <c r="A55" s="20" t="s">
        <v>127</v>
      </c>
      <c r="B55" s="8" t="s">
        <v>56</v>
      </c>
      <c r="C55" s="9" t="s">
        <v>14</v>
      </c>
      <c r="D55" s="56"/>
      <c r="E55" s="45"/>
    </row>
    <row r="56" spans="1:5" ht="16.5" thickBot="1" x14ac:dyDescent="0.3">
      <c r="A56" s="22"/>
      <c r="B56" s="37" t="s">
        <v>57</v>
      </c>
      <c r="C56" s="38"/>
      <c r="D56" s="38"/>
      <c r="E56" s="39"/>
    </row>
    <row r="57" spans="1:5" ht="77.25" thickBot="1" x14ac:dyDescent="0.3">
      <c r="A57" s="20" t="s">
        <v>128</v>
      </c>
      <c r="B57" s="8" t="s">
        <v>58</v>
      </c>
      <c r="C57" s="9" t="s">
        <v>59</v>
      </c>
      <c r="D57" s="54">
        <f>E57*377.3*12</f>
        <v>5252.0159999999996</v>
      </c>
      <c r="E57" s="43">
        <v>1.1599999999999999</v>
      </c>
    </row>
    <row r="58" spans="1:5" ht="39" thickBot="1" x14ac:dyDescent="0.3">
      <c r="A58" s="20" t="s">
        <v>129</v>
      </c>
      <c r="B58" s="8" t="s">
        <v>60</v>
      </c>
      <c r="C58" s="9" t="s">
        <v>61</v>
      </c>
      <c r="D58" s="56"/>
      <c r="E58" s="45"/>
    </row>
    <row r="59" spans="1:5" ht="15.75" thickBot="1" x14ac:dyDescent="0.3">
      <c r="A59" s="37" t="s">
        <v>62</v>
      </c>
      <c r="B59" s="38"/>
      <c r="C59" s="38"/>
      <c r="D59" s="38"/>
      <c r="E59" s="39"/>
    </row>
    <row r="60" spans="1:5" ht="39" thickBot="1" x14ac:dyDescent="0.3">
      <c r="A60" s="20" t="s">
        <v>130</v>
      </c>
      <c r="B60" s="8" t="s">
        <v>63</v>
      </c>
      <c r="C60" s="9" t="s">
        <v>64</v>
      </c>
      <c r="D60" s="40">
        <f>E60*377.3*12</f>
        <v>8059.1280000000006</v>
      </c>
      <c r="E60" s="43">
        <v>1.78</v>
      </c>
    </row>
    <row r="61" spans="1:5" ht="26.25" thickBot="1" x14ac:dyDescent="0.3">
      <c r="A61" s="20" t="s">
        <v>131</v>
      </c>
      <c r="B61" s="8" t="s">
        <v>65</v>
      </c>
      <c r="C61" s="9" t="s">
        <v>66</v>
      </c>
      <c r="D61" s="41"/>
      <c r="E61" s="44"/>
    </row>
    <row r="62" spans="1:5" ht="77.25" thickBot="1" x14ac:dyDescent="0.3">
      <c r="A62" s="20" t="s">
        <v>132</v>
      </c>
      <c r="B62" s="8" t="s">
        <v>67</v>
      </c>
      <c r="C62" s="9" t="s">
        <v>36</v>
      </c>
      <c r="D62" s="41"/>
      <c r="E62" s="44"/>
    </row>
    <row r="63" spans="1:5" ht="39" thickBot="1" x14ac:dyDescent="0.3">
      <c r="A63" s="20" t="s">
        <v>133</v>
      </c>
      <c r="B63" s="8" t="s">
        <v>68</v>
      </c>
      <c r="C63" s="9" t="s">
        <v>66</v>
      </c>
      <c r="D63" s="41"/>
      <c r="E63" s="44"/>
    </row>
    <row r="64" spans="1:5" ht="15.75" thickBot="1" x14ac:dyDescent="0.3">
      <c r="A64" s="20" t="s">
        <v>134</v>
      </c>
      <c r="B64" s="8" t="s">
        <v>69</v>
      </c>
      <c r="C64" s="9" t="s">
        <v>70</v>
      </c>
      <c r="D64" s="42"/>
      <c r="E64" s="45"/>
    </row>
    <row r="65" spans="1:11" ht="25.5" customHeight="1" thickBot="1" x14ac:dyDescent="0.3">
      <c r="A65" s="37" t="s">
        <v>71</v>
      </c>
      <c r="B65" s="38"/>
      <c r="C65" s="38"/>
      <c r="D65" s="38"/>
      <c r="E65" s="39"/>
    </row>
    <row r="66" spans="1:11" ht="16.5" thickBot="1" x14ac:dyDescent="0.3">
      <c r="A66" s="20" t="s">
        <v>135</v>
      </c>
      <c r="B66" s="11" t="s">
        <v>72</v>
      </c>
      <c r="C66" s="12"/>
      <c r="D66" s="40">
        <f>E66*377.3*12</f>
        <v>6293.3639999999996</v>
      </c>
      <c r="E66" s="43">
        <v>1.39</v>
      </c>
    </row>
    <row r="67" spans="1:11" ht="77.25" thickBot="1" x14ac:dyDescent="0.3">
      <c r="A67" s="20" t="s">
        <v>136</v>
      </c>
      <c r="B67" s="8" t="s">
        <v>73</v>
      </c>
      <c r="C67" s="9" t="s">
        <v>14</v>
      </c>
      <c r="D67" s="41"/>
      <c r="E67" s="44"/>
    </row>
    <row r="68" spans="1:11" ht="39" thickBot="1" x14ac:dyDescent="0.3">
      <c r="A68" s="20" t="s">
        <v>137</v>
      </c>
      <c r="B68" s="8" t="s">
        <v>74</v>
      </c>
      <c r="C68" s="9" t="s">
        <v>66</v>
      </c>
      <c r="D68" s="41"/>
      <c r="E68" s="44"/>
    </row>
    <row r="69" spans="1:11" ht="16.5" thickBot="1" x14ac:dyDescent="0.3">
      <c r="A69" s="20" t="s">
        <v>138</v>
      </c>
      <c r="B69" s="11" t="s">
        <v>75</v>
      </c>
      <c r="C69" s="12"/>
      <c r="D69" s="41"/>
      <c r="E69" s="44"/>
    </row>
    <row r="70" spans="1:11" ht="39" thickBot="1" x14ac:dyDescent="0.3">
      <c r="A70" s="20" t="s">
        <v>139</v>
      </c>
      <c r="B70" s="8" t="s">
        <v>74</v>
      </c>
      <c r="C70" s="9" t="s">
        <v>64</v>
      </c>
      <c r="D70" s="42"/>
      <c r="E70" s="45"/>
    </row>
    <row r="71" spans="1:11" ht="15.75" thickBot="1" x14ac:dyDescent="0.3">
      <c r="A71" s="46" t="s">
        <v>76</v>
      </c>
      <c r="B71" s="47"/>
      <c r="C71" s="47"/>
      <c r="D71" s="47"/>
      <c r="E71" s="48"/>
    </row>
    <row r="72" spans="1:11" ht="39" thickBot="1" x14ac:dyDescent="0.3">
      <c r="A72" s="23" t="s">
        <v>140</v>
      </c>
      <c r="B72" s="13" t="s">
        <v>77</v>
      </c>
      <c r="C72" s="49" t="s">
        <v>78</v>
      </c>
      <c r="D72" s="49">
        <f>E72*377.3*12</f>
        <v>8240.232</v>
      </c>
      <c r="E72" s="51">
        <v>1.82</v>
      </c>
    </row>
    <row r="73" spans="1:11" ht="39" thickBot="1" x14ac:dyDescent="0.3">
      <c r="A73" s="24" t="s">
        <v>141</v>
      </c>
      <c r="B73" s="14" t="s">
        <v>79</v>
      </c>
      <c r="C73" s="50"/>
      <c r="D73" s="50"/>
      <c r="E73" s="52"/>
    </row>
    <row r="74" spans="1:11" ht="15.75" thickBot="1" x14ac:dyDescent="0.3">
      <c r="A74" s="53" t="s">
        <v>80</v>
      </c>
      <c r="B74" s="35"/>
      <c r="C74" s="35"/>
      <c r="D74" s="35"/>
      <c r="E74" s="36"/>
    </row>
    <row r="75" spans="1:11" ht="39" thickBot="1" x14ac:dyDescent="0.3">
      <c r="A75" s="24" t="s">
        <v>142</v>
      </c>
      <c r="B75" s="14" t="s">
        <v>81</v>
      </c>
      <c r="C75" s="14" t="s">
        <v>14</v>
      </c>
      <c r="D75" s="15">
        <f>E75*377.3*12</f>
        <v>588.58800000000008</v>
      </c>
      <c r="E75" s="30">
        <v>0.13</v>
      </c>
    </row>
    <row r="76" spans="1:11" ht="15.75" thickBot="1" x14ac:dyDescent="0.3">
      <c r="A76" s="34" t="s">
        <v>82</v>
      </c>
      <c r="B76" s="35"/>
      <c r="C76" s="35"/>
      <c r="D76" s="35"/>
      <c r="E76" s="36"/>
    </row>
    <row r="77" spans="1:11" ht="26.25" thickBot="1" x14ac:dyDescent="0.3">
      <c r="A77" s="23" t="s">
        <v>143</v>
      </c>
      <c r="B77" s="13" t="s">
        <v>83</v>
      </c>
      <c r="C77" s="16">
        <v>12</v>
      </c>
      <c r="D77" s="17">
        <f>E77*377.3*12</f>
        <v>27391.98</v>
      </c>
      <c r="E77" s="31">
        <v>6.05</v>
      </c>
    </row>
    <row r="78" spans="1:11" ht="16.5" thickBot="1" x14ac:dyDescent="0.3">
      <c r="A78" s="22"/>
      <c r="B78" s="11" t="s">
        <v>84</v>
      </c>
      <c r="C78" s="18"/>
      <c r="D78" s="25">
        <f>D16+D22+D28+D36+D42+D47+D57+D60+D66+D72+D75+D77</f>
        <v>159280.96799999999</v>
      </c>
      <c r="E78" s="25">
        <f>E16+E22+E28+E36+E42+E47+E57+E60+E66+E72+E75+E77</f>
        <v>35.18</v>
      </c>
    </row>
    <row r="79" spans="1:11" ht="15.75" x14ac:dyDescent="0.25">
      <c r="K79" s="19"/>
    </row>
  </sheetData>
  <mergeCells count="42">
    <mergeCell ref="A74:E74"/>
    <mergeCell ref="A76:E76"/>
    <mergeCell ref="A65:E65"/>
    <mergeCell ref="D66:D70"/>
    <mergeCell ref="E66:E70"/>
    <mergeCell ref="A71:E71"/>
    <mergeCell ref="C72:C73"/>
    <mergeCell ref="D72:D73"/>
    <mergeCell ref="E72:E73"/>
    <mergeCell ref="B56:E56"/>
    <mergeCell ref="D57:D58"/>
    <mergeCell ref="E57:E58"/>
    <mergeCell ref="A59:E59"/>
    <mergeCell ref="D60:D64"/>
    <mergeCell ref="E60:E64"/>
    <mergeCell ref="B41:E41"/>
    <mergeCell ref="D42:D45"/>
    <mergeCell ref="E42:E45"/>
    <mergeCell ref="B46:E46"/>
    <mergeCell ref="D47:D55"/>
    <mergeCell ref="E47:E55"/>
    <mergeCell ref="B27:E27"/>
    <mergeCell ref="D28:D34"/>
    <mergeCell ref="E28:E34"/>
    <mergeCell ref="B35:E35"/>
    <mergeCell ref="D36:D40"/>
    <mergeCell ref="E36:E40"/>
    <mergeCell ref="D22:D26"/>
    <mergeCell ref="E22:E26"/>
    <mergeCell ref="A2:E2"/>
    <mergeCell ref="D3:E3"/>
    <mergeCell ref="D4:E4"/>
    <mergeCell ref="A6:E6"/>
    <mergeCell ref="A7:E7"/>
    <mergeCell ref="A9:A13"/>
    <mergeCell ref="B9:B13"/>
    <mergeCell ref="C9:C13"/>
    <mergeCell ref="B14:E14"/>
    <mergeCell ref="B15:E15"/>
    <mergeCell ref="D16:D20"/>
    <mergeCell ref="E16:E20"/>
    <mergeCell ref="B21:E21"/>
  </mergeCells>
  <pageMargins left="0.7" right="0.7" top="0.75" bottom="0.75" header="0.3" footer="0.3"/>
  <pageSetup paperSize="9" orientation="portrait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9"/>
  <sheetViews>
    <sheetView topLeftCell="A62" workbookViewId="0">
      <selection activeCell="H71" sqref="H71"/>
    </sheetView>
  </sheetViews>
  <sheetFormatPr defaultRowHeight="15" x14ac:dyDescent="0.25"/>
  <cols>
    <col min="1" max="1" width="17.28515625" style="21" customWidth="1"/>
    <col min="2" max="2" width="19.5703125" customWidth="1"/>
    <col min="3" max="3" width="17.28515625" customWidth="1"/>
    <col min="4" max="4" width="18.42578125" customWidth="1"/>
    <col min="5" max="5" width="20.42578125" style="26" customWidth="1"/>
  </cols>
  <sheetData>
    <row r="2" spans="1:11" x14ac:dyDescent="0.25">
      <c r="A2" s="32" t="s">
        <v>0</v>
      </c>
      <c r="B2" s="32"/>
      <c r="C2" s="32"/>
      <c r="D2" s="32"/>
      <c r="E2" s="32"/>
      <c r="K2" s="1"/>
    </row>
    <row r="3" spans="1:11" x14ac:dyDescent="0.25">
      <c r="D3" s="32" t="s">
        <v>85</v>
      </c>
      <c r="E3" s="32"/>
    </row>
    <row r="4" spans="1:11" x14ac:dyDescent="0.25">
      <c r="D4" s="32" t="s">
        <v>190</v>
      </c>
      <c r="E4" s="32"/>
      <c r="K4" s="2" t="s">
        <v>86</v>
      </c>
    </row>
    <row r="5" spans="1:11" x14ac:dyDescent="0.25">
      <c r="K5" s="2"/>
    </row>
    <row r="6" spans="1:11" x14ac:dyDescent="0.25">
      <c r="A6" s="33" t="s">
        <v>87</v>
      </c>
      <c r="B6" s="33"/>
      <c r="C6" s="33"/>
      <c r="D6" s="33"/>
      <c r="E6" s="33"/>
    </row>
    <row r="7" spans="1:11" x14ac:dyDescent="0.25">
      <c r="A7" s="33" t="s">
        <v>191</v>
      </c>
      <c r="B7" s="33"/>
      <c r="C7" s="33"/>
      <c r="D7" s="33"/>
      <c r="E7" s="33"/>
      <c r="K7" s="3"/>
    </row>
    <row r="8" spans="1:11" ht="16.5" thickBot="1" x14ac:dyDescent="0.3">
      <c r="K8" s="4"/>
    </row>
    <row r="9" spans="1:11" x14ac:dyDescent="0.25">
      <c r="A9" s="60" t="s">
        <v>2</v>
      </c>
      <c r="B9" s="54" t="s">
        <v>3</v>
      </c>
      <c r="C9" s="54" t="s">
        <v>4</v>
      </c>
      <c r="D9" s="5"/>
      <c r="E9" s="27"/>
    </row>
    <row r="10" spans="1:11" x14ac:dyDescent="0.25">
      <c r="A10" s="61"/>
      <c r="B10" s="55"/>
      <c r="C10" s="55"/>
      <c r="D10" s="6"/>
      <c r="E10" s="28"/>
    </row>
    <row r="11" spans="1:11" ht="28.5" x14ac:dyDescent="0.25">
      <c r="A11" s="61"/>
      <c r="B11" s="55"/>
      <c r="C11" s="55"/>
      <c r="D11" s="6" t="s">
        <v>5</v>
      </c>
      <c r="E11" s="28" t="s">
        <v>7</v>
      </c>
    </row>
    <row r="12" spans="1:11" x14ac:dyDescent="0.25">
      <c r="A12" s="61"/>
      <c r="B12" s="55"/>
      <c r="C12" s="55"/>
      <c r="D12" s="6" t="s">
        <v>6</v>
      </c>
      <c r="E12" s="28" t="s">
        <v>8</v>
      </c>
    </row>
    <row r="13" spans="1:11" ht="16.5" thickBot="1" x14ac:dyDescent="0.3">
      <c r="A13" s="62"/>
      <c r="B13" s="56"/>
      <c r="C13" s="56"/>
      <c r="D13" s="7"/>
      <c r="E13" s="29"/>
    </row>
    <row r="14" spans="1:11" ht="25.5" customHeight="1" thickBot="1" x14ac:dyDescent="0.3">
      <c r="A14" s="22"/>
      <c r="B14" s="37" t="s">
        <v>9</v>
      </c>
      <c r="C14" s="38"/>
      <c r="D14" s="38"/>
      <c r="E14" s="39"/>
    </row>
    <row r="15" spans="1:11" ht="15.75" thickBot="1" x14ac:dyDescent="0.3">
      <c r="A15" s="20" t="s">
        <v>89</v>
      </c>
      <c r="B15" s="57" t="s">
        <v>10</v>
      </c>
      <c r="C15" s="58"/>
      <c r="D15" s="58"/>
      <c r="E15" s="59"/>
    </row>
    <row r="16" spans="1:11" ht="102.75" thickBot="1" x14ac:dyDescent="0.3">
      <c r="A16" s="20" t="s">
        <v>91</v>
      </c>
      <c r="B16" s="8" t="s">
        <v>11</v>
      </c>
      <c r="C16" s="9" t="s">
        <v>12</v>
      </c>
      <c r="D16" s="40">
        <f>E16*507.2*12</f>
        <v>7729.7280000000001</v>
      </c>
      <c r="E16" s="43">
        <v>1.27</v>
      </c>
    </row>
    <row r="17" spans="1:5" ht="64.5" thickBot="1" x14ac:dyDescent="0.3">
      <c r="A17" s="20" t="s">
        <v>92</v>
      </c>
      <c r="B17" s="8" t="s">
        <v>13</v>
      </c>
      <c r="C17" s="9" t="s">
        <v>14</v>
      </c>
      <c r="D17" s="41"/>
      <c r="E17" s="44"/>
    </row>
    <row r="18" spans="1:5" ht="39" thickBot="1" x14ac:dyDescent="0.3">
      <c r="A18" s="20" t="s">
        <v>93</v>
      </c>
      <c r="B18" s="8" t="s">
        <v>15</v>
      </c>
      <c r="C18" s="9" t="s">
        <v>14</v>
      </c>
      <c r="D18" s="41"/>
      <c r="E18" s="44"/>
    </row>
    <row r="19" spans="1:5" ht="39" thickBot="1" x14ac:dyDescent="0.3">
      <c r="A19" s="20" t="s">
        <v>94</v>
      </c>
      <c r="B19" s="8" t="s">
        <v>16</v>
      </c>
      <c r="C19" s="9" t="s">
        <v>14</v>
      </c>
      <c r="D19" s="41"/>
      <c r="E19" s="44"/>
    </row>
    <row r="20" spans="1:5" ht="26.25" thickBot="1" x14ac:dyDescent="0.3">
      <c r="A20" s="20" t="s">
        <v>95</v>
      </c>
      <c r="B20" s="8" t="s">
        <v>17</v>
      </c>
      <c r="C20" s="9" t="s">
        <v>14</v>
      </c>
      <c r="D20" s="42"/>
      <c r="E20" s="45"/>
    </row>
    <row r="21" spans="1:5" ht="15.75" thickBot="1" x14ac:dyDescent="0.3">
      <c r="A21" s="20" t="s">
        <v>18</v>
      </c>
      <c r="B21" s="57" t="s">
        <v>19</v>
      </c>
      <c r="C21" s="58"/>
      <c r="D21" s="58"/>
      <c r="E21" s="59"/>
    </row>
    <row r="22" spans="1:5" ht="51.75" thickBot="1" x14ac:dyDescent="0.3">
      <c r="A22" s="20" t="s">
        <v>96</v>
      </c>
      <c r="B22" s="8" t="s">
        <v>20</v>
      </c>
      <c r="C22" s="9" t="s">
        <v>14</v>
      </c>
      <c r="D22" s="40">
        <f>E22*507.2*12</f>
        <v>18989.567999999999</v>
      </c>
      <c r="E22" s="43">
        <v>3.12</v>
      </c>
    </row>
    <row r="23" spans="1:5" ht="51.75" thickBot="1" x14ac:dyDescent="0.3">
      <c r="A23" s="20" t="s">
        <v>97</v>
      </c>
      <c r="B23" s="8" t="s">
        <v>21</v>
      </c>
      <c r="C23" s="9" t="s">
        <v>14</v>
      </c>
      <c r="D23" s="41"/>
      <c r="E23" s="44"/>
    </row>
    <row r="24" spans="1:5" ht="26.25" thickBot="1" x14ac:dyDescent="0.3">
      <c r="A24" s="20" t="s">
        <v>98</v>
      </c>
      <c r="B24" s="8" t="s">
        <v>22</v>
      </c>
      <c r="C24" s="9" t="s">
        <v>23</v>
      </c>
      <c r="D24" s="41"/>
      <c r="E24" s="44"/>
    </row>
    <row r="25" spans="1:5" ht="26.25" thickBot="1" x14ac:dyDescent="0.3">
      <c r="A25" s="20" t="s">
        <v>99</v>
      </c>
      <c r="B25" s="8" t="s">
        <v>24</v>
      </c>
      <c r="C25" s="9" t="s">
        <v>23</v>
      </c>
      <c r="D25" s="41"/>
      <c r="E25" s="44"/>
    </row>
    <row r="26" spans="1:5" ht="26.25" thickBot="1" x14ac:dyDescent="0.3">
      <c r="A26" s="20" t="s">
        <v>100</v>
      </c>
      <c r="B26" s="8" t="s">
        <v>25</v>
      </c>
      <c r="C26" s="9" t="s">
        <v>14</v>
      </c>
      <c r="D26" s="42"/>
      <c r="E26" s="45"/>
    </row>
    <row r="27" spans="1:5" ht="15.75" thickBot="1" x14ac:dyDescent="0.3">
      <c r="A27" s="20" t="s">
        <v>90</v>
      </c>
      <c r="B27" s="57" t="s">
        <v>26</v>
      </c>
      <c r="C27" s="58"/>
      <c r="D27" s="58"/>
      <c r="E27" s="59"/>
    </row>
    <row r="28" spans="1:5" ht="51.75" thickBot="1" x14ac:dyDescent="0.3">
      <c r="A28" s="20" t="s">
        <v>101</v>
      </c>
      <c r="B28" s="8" t="s">
        <v>27</v>
      </c>
      <c r="C28" s="9" t="s">
        <v>14</v>
      </c>
      <c r="D28" s="54">
        <f>E28*507.2*12</f>
        <v>21728.448</v>
      </c>
      <c r="E28" s="43">
        <v>3.57</v>
      </c>
    </row>
    <row r="29" spans="1:5" ht="51.75" thickBot="1" x14ac:dyDescent="0.3">
      <c r="A29" s="20" t="s">
        <v>102</v>
      </c>
      <c r="B29" s="8" t="s">
        <v>28</v>
      </c>
      <c r="C29" s="9" t="s">
        <v>14</v>
      </c>
      <c r="D29" s="55"/>
      <c r="E29" s="44"/>
    </row>
    <row r="30" spans="1:5" ht="39" thickBot="1" x14ac:dyDescent="0.3">
      <c r="A30" s="20" t="s">
        <v>103</v>
      </c>
      <c r="B30" s="8" t="s">
        <v>29</v>
      </c>
      <c r="C30" s="9" t="s">
        <v>23</v>
      </c>
      <c r="D30" s="55"/>
      <c r="E30" s="44"/>
    </row>
    <row r="31" spans="1:5" ht="26.25" thickBot="1" x14ac:dyDescent="0.3">
      <c r="A31" s="20" t="s">
        <v>104</v>
      </c>
      <c r="B31" s="8" t="s">
        <v>30</v>
      </c>
      <c r="C31" s="9" t="s">
        <v>23</v>
      </c>
      <c r="D31" s="55"/>
      <c r="E31" s="44"/>
    </row>
    <row r="32" spans="1:5" ht="26.25" thickBot="1" x14ac:dyDescent="0.3">
      <c r="A32" s="20" t="s">
        <v>105</v>
      </c>
      <c r="B32" s="8" t="s">
        <v>31</v>
      </c>
      <c r="C32" s="9" t="s">
        <v>14</v>
      </c>
      <c r="D32" s="55"/>
      <c r="E32" s="44"/>
    </row>
    <row r="33" spans="1:5" ht="39" thickBot="1" x14ac:dyDescent="0.3">
      <c r="A33" s="20" t="s">
        <v>106</v>
      </c>
      <c r="B33" s="8" t="s">
        <v>32</v>
      </c>
      <c r="C33" s="9" t="s">
        <v>14</v>
      </c>
      <c r="D33" s="55"/>
      <c r="E33" s="44"/>
    </row>
    <row r="34" spans="1:5" ht="26.25" thickBot="1" x14ac:dyDescent="0.3">
      <c r="A34" s="20" t="s">
        <v>107</v>
      </c>
      <c r="B34" s="8" t="s">
        <v>33</v>
      </c>
      <c r="C34" s="9" t="s">
        <v>14</v>
      </c>
      <c r="D34" s="56"/>
      <c r="E34" s="45"/>
    </row>
    <row r="35" spans="1:5" ht="15.75" thickBot="1" x14ac:dyDescent="0.3">
      <c r="A35" s="20" t="s">
        <v>108</v>
      </c>
      <c r="B35" s="57" t="s">
        <v>34</v>
      </c>
      <c r="C35" s="58"/>
      <c r="D35" s="58"/>
      <c r="E35" s="59"/>
    </row>
    <row r="36" spans="1:5" ht="26.25" thickBot="1" x14ac:dyDescent="0.3">
      <c r="A36" s="20" t="s">
        <v>109</v>
      </c>
      <c r="B36" s="8" t="s">
        <v>35</v>
      </c>
      <c r="C36" s="9" t="s">
        <v>36</v>
      </c>
      <c r="D36" s="40">
        <f>E36*507.2*12</f>
        <v>13633.536000000002</v>
      </c>
      <c r="E36" s="43">
        <v>2.2400000000000002</v>
      </c>
    </row>
    <row r="37" spans="1:5" ht="39" thickBot="1" x14ac:dyDescent="0.3">
      <c r="A37" s="20" t="s">
        <v>110</v>
      </c>
      <c r="B37" s="8" t="s">
        <v>37</v>
      </c>
      <c r="C37" s="9" t="s">
        <v>14</v>
      </c>
      <c r="D37" s="41"/>
      <c r="E37" s="44"/>
    </row>
    <row r="38" spans="1:5" ht="51.75" thickBot="1" x14ac:dyDescent="0.3">
      <c r="A38" s="20" t="s">
        <v>111</v>
      </c>
      <c r="B38" s="8" t="s">
        <v>38</v>
      </c>
      <c r="C38" s="9" t="s">
        <v>14</v>
      </c>
      <c r="D38" s="41"/>
      <c r="E38" s="44"/>
    </row>
    <row r="39" spans="1:5" ht="39" thickBot="1" x14ac:dyDescent="0.3">
      <c r="A39" s="20" t="s">
        <v>112</v>
      </c>
      <c r="B39" s="8" t="s">
        <v>39</v>
      </c>
      <c r="C39" s="9" t="s">
        <v>14</v>
      </c>
      <c r="D39" s="41"/>
      <c r="E39" s="44"/>
    </row>
    <row r="40" spans="1:5" ht="39" thickBot="1" x14ac:dyDescent="0.3">
      <c r="A40" s="20" t="s">
        <v>113</v>
      </c>
      <c r="B40" s="8" t="s">
        <v>40</v>
      </c>
      <c r="C40" s="9" t="s">
        <v>14</v>
      </c>
      <c r="D40" s="42"/>
      <c r="E40" s="45"/>
    </row>
    <row r="41" spans="1:5" ht="15.75" thickBot="1" x14ac:dyDescent="0.3">
      <c r="A41" s="20" t="s">
        <v>114</v>
      </c>
      <c r="B41" s="57" t="s">
        <v>41</v>
      </c>
      <c r="C41" s="58"/>
      <c r="D41" s="58"/>
      <c r="E41" s="59"/>
    </row>
    <row r="42" spans="1:5" ht="26.25" thickBot="1" x14ac:dyDescent="0.3">
      <c r="A42" s="20" t="s">
        <v>115</v>
      </c>
      <c r="B42" s="8" t="s">
        <v>42</v>
      </c>
      <c r="C42" s="9" t="s">
        <v>36</v>
      </c>
      <c r="D42" s="54">
        <f>E42*507.2*12</f>
        <v>44491.583999999995</v>
      </c>
      <c r="E42" s="43">
        <v>7.31</v>
      </c>
    </row>
    <row r="43" spans="1:5" ht="26.25" thickBot="1" x14ac:dyDescent="0.3">
      <c r="A43" s="20" t="s">
        <v>116</v>
      </c>
      <c r="B43" s="10" t="s">
        <v>43</v>
      </c>
      <c r="C43" s="10" t="s">
        <v>23</v>
      </c>
      <c r="D43" s="55"/>
      <c r="E43" s="44"/>
    </row>
    <row r="44" spans="1:5" ht="26.25" thickBot="1" x14ac:dyDescent="0.3">
      <c r="A44" s="20" t="s">
        <v>117</v>
      </c>
      <c r="B44" s="9" t="s">
        <v>44</v>
      </c>
      <c r="C44" s="9" t="s">
        <v>23</v>
      </c>
      <c r="D44" s="55"/>
      <c r="E44" s="44"/>
    </row>
    <row r="45" spans="1:5" ht="39" thickBot="1" x14ac:dyDescent="0.3">
      <c r="A45" s="20" t="s">
        <v>118</v>
      </c>
      <c r="B45" s="8" t="s">
        <v>45</v>
      </c>
      <c r="C45" s="9" t="s">
        <v>14</v>
      </c>
      <c r="D45" s="56"/>
      <c r="E45" s="45"/>
    </row>
    <row r="46" spans="1:5" ht="25.5" customHeight="1" thickBot="1" x14ac:dyDescent="0.3">
      <c r="A46" s="22"/>
      <c r="B46" s="37" t="s">
        <v>46</v>
      </c>
      <c r="C46" s="38"/>
      <c r="D46" s="38"/>
      <c r="E46" s="39"/>
    </row>
    <row r="47" spans="1:5" ht="39" thickBot="1" x14ac:dyDescent="0.3">
      <c r="A47" s="20" t="s">
        <v>119</v>
      </c>
      <c r="B47" s="8" t="s">
        <v>47</v>
      </c>
      <c r="C47" s="9" t="s">
        <v>48</v>
      </c>
      <c r="D47" s="54">
        <f>E47*507.2*12</f>
        <v>32501.375999999997</v>
      </c>
      <c r="E47" s="43">
        <v>5.34</v>
      </c>
    </row>
    <row r="48" spans="1:5" ht="29.25" thickBot="1" x14ac:dyDescent="0.3">
      <c r="A48" s="20" t="s">
        <v>120</v>
      </c>
      <c r="B48" s="8" t="s">
        <v>49</v>
      </c>
      <c r="C48" s="9" t="s">
        <v>14</v>
      </c>
      <c r="D48" s="55"/>
      <c r="E48" s="44"/>
    </row>
    <row r="49" spans="1:5" ht="64.5" thickBot="1" x14ac:dyDescent="0.3">
      <c r="A49" s="20" t="s">
        <v>121</v>
      </c>
      <c r="B49" s="8" t="s">
        <v>50</v>
      </c>
      <c r="C49" s="9" t="s">
        <v>23</v>
      </c>
      <c r="D49" s="55"/>
      <c r="E49" s="44"/>
    </row>
    <row r="50" spans="1:5" ht="26.25" thickBot="1" x14ac:dyDescent="0.3">
      <c r="A50" s="20" t="s">
        <v>122</v>
      </c>
      <c r="B50" s="8" t="s">
        <v>51</v>
      </c>
      <c r="C50" s="9" t="s">
        <v>14</v>
      </c>
      <c r="D50" s="55"/>
      <c r="E50" s="44"/>
    </row>
    <row r="51" spans="1:5" ht="26.25" thickBot="1" x14ac:dyDescent="0.3">
      <c r="A51" s="20" t="s">
        <v>123</v>
      </c>
      <c r="B51" s="8" t="s">
        <v>52</v>
      </c>
      <c r="C51" s="9" t="s">
        <v>14</v>
      </c>
      <c r="D51" s="55"/>
      <c r="E51" s="44"/>
    </row>
    <row r="52" spans="1:5" ht="26.25" thickBot="1" x14ac:dyDescent="0.3">
      <c r="A52" s="20" t="s">
        <v>124</v>
      </c>
      <c r="B52" s="8" t="s">
        <v>53</v>
      </c>
      <c r="C52" s="9" t="s">
        <v>36</v>
      </c>
      <c r="D52" s="55"/>
      <c r="E52" s="44"/>
    </row>
    <row r="53" spans="1:5" ht="26.25" thickBot="1" x14ac:dyDescent="0.3">
      <c r="A53" s="20" t="s">
        <v>125</v>
      </c>
      <c r="B53" s="8" t="s">
        <v>54</v>
      </c>
      <c r="C53" s="9" t="s">
        <v>14</v>
      </c>
      <c r="D53" s="55"/>
      <c r="E53" s="44"/>
    </row>
    <row r="54" spans="1:5" ht="26.25" thickBot="1" x14ac:dyDescent="0.3">
      <c r="A54" s="20" t="s">
        <v>126</v>
      </c>
      <c r="B54" s="8" t="s">
        <v>55</v>
      </c>
      <c r="C54" s="9" t="s">
        <v>14</v>
      </c>
      <c r="D54" s="55"/>
      <c r="E54" s="44"/>
    </row>
    <row r="55" spans="1:5" ht="26.25" thickBot="1" x14ac:dyDescent="0.3">
      <c r="A55" s="20" t="s">
        <v>127</v>
      </c>
      <c r="B55" s="8" t="s">
        <v>56</v>
      </c>
      <c r="C55" s="9" t="s">
        <v>14</v>
      </c>
      <c r="D55" s="56"/>
      <c r="E55" s="45"/>
    </row>
    <row r="56" spans="1:5" ht="16.5" thickBot="1" x14ac:dyDescent="0.3">
      <c r="A56" s="22"/>
      <c r="B56" s="37" t="s">
        <v>57</v>
      </c>
      <c r="C56" s="38"/>
      <c r="D56" s="38"/>
      <c r="E56" s="39"/>
    </row>
    <row r="57" spans="1:5" ht="77.25" thickBot="1" x14ac:dyDescent="0.3">
      <c r="A57" s="20" t="s">
        <v>128</v>
      </c>
      <c r="B57" s="8" t="s">
        <v>58</v>
      </c>
      <c r="C57" s="9" t="s">
        <v>59</v>
      </c>
      <c r="D57" s="54">
        <f>E57*507.2*12</f>
        <v>7060.2240000000002</v>
      </c>
      <c r="E57" s="43">
        <v>1.1599999999999999</v>
      </c>
    </row>
    <row r="58" spans="1:5" ht="39" thickBot="1" x14ac:dyDescent="0.3">
      <c r="A58" s="20" t="s">
        <v>129</v>
      </c>
      <c r="B58" s="8" t="s">
        <v>60</v>
      </c>
      <c r="C58" s="9" t="s">
        <v>61</v>
      </c>
      <c r="D58" s="56"/>
      <c r="E58" s="45"/>
    </row>
    <row r="59" spans="1:5" ht="15.75" thickBot="1" x14ac:dyDescent="0.3">
      <c r="A59" s="37" t="s">
        <v>62</v>
      </c>
      <c r="B59" s="38"/>
      <c r="C59" s="38"/>
      <c r="D59" s="38"/>
      <c r="E59" s="39"/>
    </row>
    <row r="60" spans="1:5" ht="39" thickBot="1" x14ac:dyDescent="0.3">
      <c r="A60" s="20" t="s">
        <v>130</v>
      </c>
      <c r="B60" s="8" t="s">
        <v>63</v>
      </c>
      <c r="C60" s="9" t="s">
        <v>64</v>
      </c>
      <c r="D60" s="40">
        <f>E60*507.2*12</f>
        <v>10833.792000000001</v>
      </c>
      <c r="E60" s="43">
        <v>1.78</v>
      </c>
    </row>
    <row r="61" spans="1:5" ht="26.25" thickBot="1" x14ac:dyDescent="0.3">
      <c r="A61" s="20" t="s">
        <v>131</v>
      </c>
      <c r="B61" s="8" t="s">
        <v>65</v>
      </c>
      <c r="C61" s="9" t="s">
        <v>66</v>
      </c>
      <c r="D61" s="41"/>
      <c r="E61" s="44"/>
    </row>
    <row r="62" spans="1:5" ht="77.25" thickBot="1" x14ac:dyDescent="0.3">
      <c r="A62" s="20" t="s">
        <v>132</v>
      </c>
      <c r="B62" s="8" t="s">
        <v>67</v>
      </c>
      <c r="C62" s="9" t="s">
        <v>36</v>
      </c>
      <c r="D62" s="41"/>
      <c r="E62" s="44"/>
    </row>
    <row r="63" spans="1:5" ht="39" thickBot="1" x14ac:dyDescent="0.3">
      <c r="A63" s="20" t="s">
        <v>133</v>
      </c>
      <c r="B63" s="8" t="s">
        <v>68</v>
      </c>
      <c r="C63" s="9" t="s">
        <v>66</v>
      </c>
      <c r="D63" s="41"/>
      <c r="E63" s="44"/>
    </row>
    <row r="64" spans="1:5" ht="15.75" thickBot="1" x14ac:dyDescent="0.3">
      <c r="A64" s="20" t="s">
        <v>134</v>
      </c>
      <c r="B64" s="8" t="s">
        <v>69</v>
      </c>
      <c r="C64" s="9" t="s">
        <v>70</v>
      </c>
      <c r="D64" s="42"/>
      <c r="E64" s="45"/>
    </row>
    <row r="65" spans="1:11" ht="25.5" customHeight="1" thickBot="1" x14ac:dyDescent="0.3">
      <c r="A65" s="37" t="s">
        <v>71</v>
      </c>
      <c r="B65" s="38"/>
      <c r="C65" s="38"/>
      <c r="D65" s="38"/>
      <c r="E65" s="39"/>
    </row>
    <row r="66" spans="1:11" ht="16.5" thickBot="1" x14ac:dyDescent="0.3">
      <c r="A66" s="20" t="s">
        <v>135</v>
      </c>
      <c r="B66" s="11" t="s">
        <v>72</v>
      </c>
      <c r="C66" s="12"/>
      <c r="D66" s="40">
        <f>E66*507.2*12</f>
        <v>8460.0959999999995</v>
      </c>
      <c r="E66" s="43">
        <v>1.39</v>
      </c>
    </row>
    <row r="67" spans="1:11" ht="77.25" thickBot="1" x14ac:dyDescent="0.3">
      <c r="A67" s="20" t="s">
        <v>136</v>
      </c>
      <c r="B67" s="8" t="s">
        <v>73</v>
      </c>
      <c r="C67" s="9" t="s">
        <v>14</v>
      </c>
      <c r="D67" s="41"/>
      <c r="E67" s="44"/>
    </row>
    <row r="68" spans="1:11" ht="39" thickBot="1" x14ac:dyDescent="0.3">
      <c r="A68" s="20" t="s">
        <v>137</v>
      </c>
      <c r="B68" s="8" t="s">
        <v>74</v>
      </c>
      <c r="C68" s="9" t="s">
        <v>66</v>
      </c>
      <c r="D68" s="41"/>
      <c r="E68" s="44"/>
    </row>
    <row r="69" spans="1:11" ht="16.5" thickBot="1" x14ac:dyDescent="0.3">
      <c r="A69" s="20" t="s">
        <v>138</v>
      </c>
      <c r="B69" s="11" t="s">
        <v>75</v>
      </c>
      <c r="C69" s="12"/>
      <c r="D69" s="41"/>
      <c r="E69" s="44"/>
    </row>
    <row r="70" spans="1:11" ht="39" thickBot="1" x14ac:dyDescent="0.3">
      <c r="A70" s="20" t="s">
        <v>139</v>
      </c>
      <c r="B70" s="8" t="s">
        <v>74</v>
      </c>
      <c r="C70" s="9" t="s">
        <v>64</v>
      </c>
      <c r="D70" s="42"/>
      <c r="E70" s="45"/>
    </row>
    <row r="71" spans="1:11" ht="15.75" thickBot="1" x14ac:dyDescent="0.3">
      <c r="A71" s="46" t="s">
        <v>76</v>
      </c>
      <c r="B71" s="47"/>
      <c r="C71" s="47"/>
      <c r="D71" s="47"/>
      <c r="E71" s="48"/>
    </row>
    <row r="72" spans="1:11" ht="39" thickBot="1" x14ac:dyDescent="0.3">
      <c r="A72" s="23" t="s">
        <v>140</v>
      </c>
      <c r="B72" s="13" t="s">
        <v>77</v>
      </c>
      <c r="C72" s="49" t="s">
        <v>78</v>
      </c>
      <c r="D72" s="49">
        <f>E72*507.2*12</f>
        <v>11077.248</v>
      </c>
      <c r="E72" s="51">
        <v>1.82</v>
      </c>
    </row>
    <row r="73" spans="1:11" ht="39" thickBot="1" x14ac:dyDescent="0.3">
      <c r="A73" s="24" t="s">
        <v>141</v>
      </c>
      <c r="B73" s="14" t="s">
        <v>79</v>
      </c>
      <c r="C73" s="50"/>
      <c r="D73" s="50"/>
      <c r="E73" s="52"/>
    </row>
    <row r="74" spans="1:11" ht="15.75" thickBot="1" x14ac:dyDescent="0.3">
      <c r="A74" s="53" t="s">
        <v>80</v>
      </c>
      <c r="B74" s="35"/>
      <c r="C74" s="35"/>
      <c r="D74" s="35"/>
      <c r="E74" s="36"/>
    </row>
    <row r="75" spans="1:11" ht="39" thickBot="1" x14ac:dyDescent="0.3">
      <c r="A75" s="24" t="s">
        <v>142</v>
      </c>
      <c r="B75" s="14" t="s">
        <v>81</v>
      </c>
      <c r="C75" s="14" t="s">
        <v>14</v>
      </c>
      <c r="D75" s="15">
        <f>E75*507.2*12</f>
        <v>791.23200000000008</v>
      </c>
      <c r="E75" s="30">
        <v>0.13</v>
      </c>
    </row>
    <row r="76" spans="1:11" ht="15.75" thickBot="1" x14ac:dyDescent="0.3">
      <c r="A76" s="34" t="s">
        <v>82</v>
      </c>
      <c r="B76" s="35"/>
      <c r="C76" s="35"/>
      <c r="D76" s="35"/>
      <c r="E76" s="36"/>
    </row>
    <row r="77" spans="1:11" ht="26.25" thickBot="1" x14ac:dyDescent="0.3">
      <c r="A77" s="23" t="s">
        <v>143</v>
      </c>
      <c r="B77" s="13" t="s">
        <v>83</v>
      </c>
      <c r="C77" s="16">
        <v>12</v>
      </c>
      <c r="D77" s="17">
        <f>E77*507.2*12</f>
        <v>36822.720000000001</v>
      </c>
      <c r="E77" s="31">
        <v>6.05</v>
      </c>
    </row>
    <row r="78" spans="1:11" ht="16.5" thickBot="1" x14ac:dyDescent="0.3">
      <c r="A78" s="22"/>
      <c r="B78" s="11" t="s">
        <v>84</v>
      </c>
      <c r="C78" s="18"/>
      <c r="D78" s="25">
        <f>D16+D22+D28+D36+D42+D47+D57+D60+D66+D72+D75+D77</f>
        <v>214119.55199999997</v>
      </c>
      <c r="E78" s="25">
        <f>E16+E22+E28+E36+E42+E47+E57+E60+E66+E72+E75+E77</f>
        <v>35.18</v>
      </c>
    </row>
    <row r="79" spans="1:11" ht="15.75" x14ac:dyDescent="0.25">
      <c r="K79" s="19"/>
    </row>
  </sheetData>
  <mergeCells count="42">
    <mergeCell ref="A74:E74"/>
    <mergeCell ref="A76:E76"/>
    <mergeCell ref="A65:E65"/>
    <mergeCell ref="D66:D70"/>
    <mergeCell ref="E66:E70"/>
    <mergeCell ref="A71:E71"/>
    <mergeCell ref="C72:C73"/>
    <mergeCell ref="D72:D73"/>
    <mergeCell ref="E72:E73"/>
    <mergeCell ref="B56:E56"/>
    <mergeCell ref="D57:D58"/>
    <mergeCell ref="E57:E58"/>
    <mergeCell ref="A59:E59"/>
    <mergeCell ref="D60:D64"/>
    <mergeCell ref="E60:E64"/>
    <mergeCell ref="B41:E41"/>
    <mergeCell ref="D42:D45"/>
    <mergeCell ref="E42:E45"/>
    <mergeCell ref="B46:E46"/>
    <mergeCell ref="D47:D55"/>
    <mergeCell ref="E47:E55"/>
    <mergeCell ref="B27:E27"/>
    <mergeCell ref="D28:D34"/>
    <mergeCell ref="E28:E34"/>
    <mergeCell ref="B35:E35"/>
    <mergeCell ref="D36:D40"/>
    <mergeCell ref="E36:E40"/>
    <mergeCell ref="D22:D26"/>
    <mergeCell ref="E22:E26"/>
    <mergeCell ref="A2:E2"/>
    <mergeCell ref="D3:E3"/>
    <mergeCell ref="D4:E4"/>
    <mergeCell ref="A6:E6"/>
    <mergeCell ref="A7:E7"/>
    <mergeCell ref="A9:A13"/>
    <mergeCell ref="B9:B13"/>
    <mergeCell ref="C9:C13"/>
    <mergeCell ref="B14:E14"/>
    <mergeCell ref="B15:E15"/>
    <mergeCell ref="D16:D20"/>
    <mergeCell ref="E16:E20"/>
    <mergeCell ref="B21:E21"/>
  </mergeCells>
  <pageMargins left="0.7" right="0.7" top="0.75" bottom="0.75" header="0.3" footer="0.3"/>
  <pageSetup paperSize="9" orientation="portrait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9"/>
  <sheetViews>
    <sheetView topLeftCell="A62" workbookViewId="0">
      <selection activeCell="E79" sqref="E79"/>
    </sheetView>
  </sheetViews>
  <sheetFormatPr defaultRowHeight="15" x14ac:dyDescent="0.25"/>
  <cols>
    <col min="1" max="1" width="17.28515625" style="21" customWidth="1"/>
    <col min="2" max="2" width="19.5703125" customWidth="1"/>
    <col min="3" max="3" width="17.28515625" customWidth="1"/>
    <col min="4" max="4" width="18.42578125" customWidth="1"/>
    <col min="5" max="5" width="20.42578125" style="26" customWidth="1"/>
  </cols>
  <sheetData>
    <row r="2" spans="1:11" x14ac:dyDescent="0.25">
      <c r="A2" s="32" t="s">
        <v>0</v>
      </c>
      <c r="B2" s="32"/>
      <c r="C2" s="32"/>
      <c r="D2" s="32"/>
      <c r="E2" s="32"/>
      <c r="K2" s="1"/>
    </row>
    <row r="3" spans="1:11" x14ac:dyDescent="0.25">
      <c r="D3" s="32" t="s">
        <v>85</v>
      </c>
      <c r="E3" s="32"/>
    </row>
    <row r="4" spans="1:11" x14ac:dyDescent="0.25">
      <c r="D4" s="32" t="s">
        <v>192</v>
      </c>
      <c r="E4" s="32"/>
      <c r="K4" s="2" t="s">
        <v>86</v>
      </c>
    </row>
    <row r="5" spans="1:11" x14ac:dyDescent="0.25">
      <c r="K5" s="2"/>
    </row>
    <row r="6" spans="1:11" x14ac:dyDescent="0.25">
      <c r="A6" s="33" t="s">
        <v>87</v>
      </c>
      <c r="B6" s="33"/>
      <c r="C6" s="33"/>
      <c r="D6" s="33"/>
      <c r="E6" s="33"/>
    </row>
    <row r="7" spans="1:11" x14ac:dyDescent="0.25">
      <c r="A7" s="33" t="s">
        <v>193</v>
      </c>
      <c r="B7" s="33"/>
      <c r="C7" s="33"/>
      <c r="D7" s="33"/>
      <c r="E7" s="33"/>
      <c r="K7" s="3"/>
    </row>
    <row r="8" spans="1:11" ht="16.5" thickBot="1" x14ac:dyDescent="0.3">
      <c r="K8" s="4"/>
    </row>
    <row r="9" spans="1:11" x14ac:dyDescent="0.25">
      <c r="A9" s="60" t="s">
        <v>2</v>
      </c>
      <c r="B9" s="54" t="s">
        <v>3</v>
      </c>
      <c r="C9" s="54" t="s">
        <v>4</v>
      </c>
      <c r="D9" s="5"/>
      <c r="E9" s="27"/>
    </row>
    <row r="10" spans="1:11" x14ac:dyDescent="0.25">
      <c r="A10" s="61"/>
      <c r="B10" s="55"/>
      <c r="C10" s="55"/>
      <c r="D10" s="6"/>
      <c r="E10" s="28"/>
    </row>
    <row r="11" spans="1:11" ht="28.5" x14ac:dyDescent="0.25">
      <c r="A11" s="61"/>
      <c r="B11" s="55"/>
      <c r="C11" s="55"/>
      <c r="D11" s="6" t="s">
        <v>5</v>
      </c>
      <c r="E11" s="28" t="s">
        <v>7</v>
      </c>
    </row>
    <row r="12" spans="1:11" x14ac:dyDescent="0.25">
      <c r="A12" s="61"/>
      <c r="B12" s="55"/>
      <c r="C12" s="55"/>
      <c r="D12" s="6" t="s">
        <v>6</v>
      </c>
      <c r="E12" s="28" t="s">
        <v>8</v>
      </c>
    </row>
    <row r="13" spans="1:11" ht="16.5" thickBot="1" x14ac:dyDescent="0.3">
      <c r="A13" s="62"/>
      <c r="B13" s="56"/>
      <c r="C13" s="56"/>
      <c r="D13" s="7"/>
      <c r="E13" s="29"/>
    </row>
    <row r="14" spans="1:11" ht="25.5" customHeight="1" thickBot="1" x14ac:dyDescent="0.3">
      <c r="A14" s="22"/>
      <c r="B14" s="37" t="s">
        <v>9</v>
      </c>
      <c r="C14" s="38"/>
      <c r="D14" s="38"/>
      <c r="E14" s="39"/>
    </row>
    <row r="15" spans="1:11" ht="15.75" thickBot="1" x14ac:dyDescent="0.3">
      <c r="A15" s="20" t="s">
        <v>89</v>
      </c>
      <c r="B15" s="57" t="s">
        <v>10</v>
      </c>
      <c r="C15" s="58"/>
      <c r="D15" s="58"/>
      <c r="E15" s="59"/>
    </row>
    <row r="16" spans="1:11" ht="102.75" thickBot="1" x14ac:dyDescent="0.3">
      <c r="A16" s="20" t="s">
        <v>91</v>
      </c>
      <c r="B16" s="8" t="s">
        <v>11</v>
      </c>
      <c r="C16" s="9" t="s">
        <v>12</v>
      </c>
      <c r="D16" s="40">
        <f>E16*501.2*12</f>
        <v>7638.2880000000005</v>
      </c>
      <c r="E16" s="43">
        <v>1.27</v>
      </c>
    </row>
    <row r="17" spans="1:5" ht="64.5" thickBot="1" x14ac:dyDescent="0.3">
      <c r="A17" s="20" t="s">
        <v>92</v>
      </c>
      <c r="B17" s="8" t="s">
        <v>13</v>
      </c>
      <c r="C17" s="9" t="s">
        <v>14</v>
      </c>
      <c r="D17" s="41"/>
      <c r="E17" s="44"/>
    </row>
    <row r="18" spans="1:5" ht="39" thickBot="1" x14ac:dyDescent="0.3">
      <c r="A18" s="20" t="s">
        <v>93</v>
      </c>
      <c r="B18" s="8" t="s">
        <v>15</v>
      </c>
      <c r="C18" s="9" t="s">
        <v>14</v>
      </c>
      <c r="D18" s="41"/>
      <c r="E18" s="44"/>
    </row>
    <row r="19" spans="1:5" ht="39" thickBot="1" x14ac:dyDescent="0.3">
      <c r="A19" s="20" t="s">
        <v>94</v>
      </c>
      <c r="B19" s="8" t="s">
        <v>16</v>
      </c>
      <c r="C19" s="9" t="s">
        <v>14</v>
      </c>
      <c r="D19" s="41"/>
      <c r="E19" s="44"/>
    </row>
    <row r="20" spans="1:5" ht="26.25" thickBot="1" x14ac:dyDescent="0.3">
      <c r="A20" s="20" t="s">
        <v>95</v>
      </c>
      <c r="B20" s="8" t="s">
        <v>17</v>
      </c>
      <c r="C20" s="9" t="s">
        <v>14</v>
      </c>
      <c r="D20" s="42"/>
      <c r="E20" s="45"/>
    </row>
    <row r="21" spans="1:5" ht="15.75" thickBot="1" x14ac:dyDescent="0.3">
      <c r="A21" s="20" t="s">
        <v>18</v>
      </c>
      <c r="B21" s="57" t="s">
        <v>19</v>
      </c>
      <c r="C21" s="58"/>
      <c r="D21" s="58"/>
      <c r="E21" s="59"/>
    </row>
    <row r="22" spans="1:5" ht="51.75" thickBot="1" x14ac:dyDescent="0.3">
      <c r="A22" s="20" t="s">
        <v>96</v>
      </c>
      <c r="B22" s="8" t="s">
        <v>20</v>
      </c>
      <c r="C22" s="9" t="s">
        <v>14</v>
      </c>
      <c r="D22" s="40">
        <f>E22*501.2*12</f>
        <v>18764.928</v>
      </c>
      <c r="E22" s="43">
        <v>3.12</v>
      </c>
    </row>
    <row r="23" spans="1:5" ht="51.75" thickBot="1" x14ac:dyDescent="0.3">
      <c r="A23" s="20" t="s">
        <v>97</v>
      </c>
      <c r="B23" s="8" t="s">
        <v>21</v>
      </c>
      <c r="C23" s="9" t="s">
        <v>14</v>
      </c>
      <c r="D23" s="41"/>
      <c r="E23" s="44"/>
    </row>
    <row r="24" spans="1:5" ht="26.25" thickBot="1" x14ac:dyDescent="0.3">
      <c r="A24" s="20" t="s">
        <v>98</v>
      </c>
      <c r="B24" s="8" t="s">
        <v>22</v>
      </c>
      <c r="C24" s="9" t="s">
        <v>23</v>
      </c>
      <c r="D24" s="41"/>
      <c r="E24" s="44"/>
    </row>
    <row r="25" spans="1:5" ht="26.25" thickBot="1" x14ac:dyDescent="0.3">
      <c r="A25" s="20" t="s">
        <v>99</v>
      </c>
      <c r="B25" s="8" t="s">
        <v>24</v>
      </c>
      <c r="C25" s="9" t="s">
        <v>23</v>
      </c>
      <c r="D25" s="41"/>
      <c r="E25" s="44"/>
    </row>
    <row r="26" spans="1:5" ht="26.25" thickBot="1" x14ac:dyDescent="0.3">
      <c r="A26" s="20" t="s">
        <v>100</v>
      </c>
      <c r="B26" s="8" t="s">
        <v>25</v>
      </c>
      <c r="C26" s="9" t="s">
        <v>14</v>
      </c>
      <c r="D26" s="42"/>
      <c r="E26" s="45"/>
    </row>
    <row r="27" spans="1:5" ht="15.75" thickBot="1" x14ac:dyDescent="0.3">
      <c r="A27" s="20" t="s">
        <v>90</v>
      </c>
      <c r="B27" s="57" t="s">
        <v>26</v>
      </c>
      <c r="C27" s="58"/>
      <c r="D27" s="58"/>
      <c r="E27" s="59"/>
    </row>
    <row r="28" spans="1:5" ht="51.75" thickBot="1" x14ac:dyDescent="0.3">
      <c r="A28" s="20" t="s">
        <v>101</v>
      </c>
      <c r="B28" s="8" t="s">
        <v>27</v>
      </c>
      <c r="C28" s="9" t="s">
        <v>14</v>
      </c>
      <c r="D28" s="54">
        <f>E28*501.2*12</f>
        <v>21471.407999999999</v>
      </c>
      <c r="E28" s="43">
        <v>3.57</v>
      </c>
    </row>
    <row r="29" spans="1:5" ht="51.75" thickBot="1" x14ac:dyDescent="0.3">
      <c r="A29" s="20" t="s">
        <v>102</v>
      </c>
      <c r="B29" s="8" t="s">
        <v>28</v>
      </c>
      <c r="C29" s="9" t="s">
        <v>14</v>
      </c>
      <c r="D29" s="55"/>
      <c r="E29" s="44"/>
    </row>
    <row r="30" spans="1:5" ht="39" thickBot="1" x14ac:dyDescent="0.3">
      <c r="A30" s="20" t="s">
        <v>103</v>
      </c>
      <c r="B30" s="8" t="s">
        <v>29</v>
      </c>
      <c r="C30" s="9" t="s">
        <v>23</v>
      </c>
      <c r="D30" s="55"/>
      <c r="E30" s="44"/>
    </row>
    <row r="31" spans="1:5" ht="26.25" thickBot="1" x14ac:dyDescent="0.3">
      <c r="A31" s="20" t="s">
        <v>104</v>
      </c>
      <c r="B31" s="8" t="s">
        <v>30</v>
      </c>
      <c r="C31" s="9" t="s">
        <v>23</v>
      </c>
      <c r="D31" s="55"/>
      <c r="E31" s="44"/>
    </row>
    <row r="32" spans="1:5" ht="26.25" thickBot="1" x14ac:dyDescent="0.3">
      <c r="A32" s="20" t="s">
        <v>105</v>
      </c>
      <c r="B32" s="8" t="s">
        <v>31</v>
      </c>
      <c r="C32" s="9" t="s">
        <v>14</v>
      </c>
      <c r="D32" s="55"/>
      <c r="E32" s="44"/>
    </row>
    <row r="33" spans="1:5" ht="39" thickBot="1" x14ac:dyDescent="0.3">
      <c r="A33" s="20" t="s">
        <v>106</v>
      </c>
      <c r="B33" s="8" t="s">
        <v>32</v>
      </c>
      <c r="C33" s="9" t="s">
        <v>14</v>
      </c>
      <c r="D33" s="55"/>
      <c r="E33" s="44"/>
    </row>
    <row r="34" spans="1:5" ht="26.25" thickBot="1" x14ac:dyDescent="0.3">
      <c r="A34" s="20" t="s">
        <v>107</v>
      </c>
      <c r="B34" s="8" t="s">
        <v>33</v>
      </c>
      <c r="C34" s="9" t="s">
        <v>14</v>
      </c>
      <c r="D34" s="56"/>
      <c r="E34" s="45"/>
    </row>
    <row r="35" spans="1:5" ht="15.75" thickBot="1" x14ac:dyDescent="0.3">
      <c r="A35" s="20" t="s">
        <v>108</v>
      </c>
      <c r="B35" s="57" t="s">
        <v>34</v>
      </c>
      <c r="C35" s="58"/>
      <c r="D35" s="58"/>
      <c r="E35" s="59"/>
    </row>
    <row r="36" spans="1:5" ht="26.25" thickBot="1" x14ac:dyDescent="0.3">
      <c r="A36" s="20" t="s">
        <v>109</v>
      </c>
      <c r="B36" s="8" t="s">
        <v>35</v>
      </c>
      <c r="C36" s="9" t="s">
        <v>36</v>
      </c>
      <c r="D36" s="40">
        <f>E36*501.2*12</f>
        <v>13472.256000000001</v>
      </c>
      <c r="E36" s="43">
        <v>2.2400000000000002</v>
      </c>
    </row>
    <row r="37" spans="1:5" ht="39" thickBot="1" x14ac:dyDescent="0.3">
      <c r="A37" s="20" t="s">
        <v>110</v>
      </c>
      <c r="B37" s="8" t="s">
        <v>37</v>
      </c>
      <c r="C37" s="9" t="s">
        <v>14</v>
      </c>
      <c r="D37" s="41"/>
      <c r="E37" s="44"/>
    </row>
    <row r="38" spans="1:5" ht="51.75" thickBot="1" x14ac:dyDescent="0.3">
      <c r="A38" s="20" t="s">
        <v>111</v>
      </c>
      <c r="B38" s="8" t="s">
        <v>38</v>
      </c>
      <c r="C38" s="9" t="s">
        <v>14</v>
      </c>
      <c r="D38" s="41"/>
      <c r="E38" s="44"/>
    </row>
    <row r="39" spans="1:5" ht="39" thickBot="1" x14ac:dyDescent="0.3">
      <c r="A39" s="20" t="s">
        <v>112</v>
      </c>
      <c r="B39" s="8" t="s">
        <v>39</v>
      </c>
      <c r="C39" s="9" t="s">
        <v>14</v>
      </c>
      <c r="D39" s="41"/>
      <c r="E39" s="44"/>
    </row>
    <row r="40" spans="1:5" ht="39" thickBot="1" x14ac:dyDescent="0.3">
      <c r="A40" s="20" t="s">
        <v>113</v>
      </c>
      <c r="B40" s="8" t="s">
        <v>40</v>
      </c>
      <c r="C40" s="9" t="s">
        <v>14</v>
      </c>
      <c r="D40" s="42"/>
      <c r="E40" s="45"/>
    </row>
    <row r="41" spans="1:5" ht="15.75" thickBot="1" x14ac:dyDescent="0.3">
      <c r="A41" s="20" t="s">
        <v>114</v>
      </c>
      <c r="B41" s="57" t="s">
        <v>41</v>
      </c>
      <c r="C41" s="58"/>
      <c r="D41" s="58"/>
      <c r="E41" s="59"/>
    </row>
    <row r="42" spans="1:5" ht="26.25" thickBot="1" x14ac:dyDescent="0.3">
      <c r="A42" s="20" t="s">
        <v>115</v>
      </c>
      <c r="B42" s="8" t="s">
        <v>42</v>
      </c>
      <c r="C42" s="9" t="s">
        <v>36</v>
      </c>
      <c r="D42" s="54">
        <f>E42*501.2*12</f>
        <v>43965.263999999996</v>
      </c>
      <c r="E42" s="43">
        <v>7.31</v>
      </c>
    </row>
    <row r="43" spans="1:5" ht="26.25" thickBot="1" x14ac:dyDescent="0.3">
      <c r="A43" s="20" t="s">
        <v>116</v>
      </c>
      <c r="B43" s="10" t="s">
        <v>43</v>
      </c>
      <c r="C43" s="10" t="s">
        <v>23</v>
      </c>
      <c r="D43" s="55"/>
      <c r="E43" s="44"/>
    </row>
    <row r="44" spans="1:5" ht="26.25" thickBot="1" x14ac:dyDescent="0.3">
      <c r="A44" s="20" t="s">
        <v>117</v>
      </c>
      <c r="B44" s="9" t="s">
        <v>44</v>
      </c>
      <c r="C44" s="9" t="s">
        <v>23</v>
      </c>
      <c r="D44" s="55"/>
      <c r="E44" s="44"/>
    </row>
    <row r="45" spans="1:5" ht="39" thickBot="1" x14ac:dyDescent="0.3">
      <c r="A45" s="20" t="s">
        <v>118</v>
      </c>
      <c r="B45" s="8" t="s">
        <v>45</v>
      </c>
      <c r="C45" s="9" t="s">
        <v>14</v>
      </c>
      <c r="D45" s="56"/>
      <c r="E45" s="45"/>
    </row>
    <row r="46" spans="1:5" ht="25.5" customHeight="1" thickBot="1" x14ac:dyDescent="0.3">
      <c r="A46" s="22"/>
      <c r="B46" s="37" t="s">
        <v>46</v>
      </c>
      <c r="C46" s="38"/>
      <c r="D46" s="38"/>
      <c r="E46" s="39"/>
    </row>
    <row r="47" spans="1:5" ht="39" thickBot="1" x14ac:dyDescent="0.3">
      <c r="A47" s="20" t="s">
        <v>119</v>
      </c>
      <c r="B47" s="8" t="s">
        <v>47</v>
      </c>
      <c r="C47" s="9" t="s">
        <v>48</v>
      </c>
      <c r="D47" s="54">
        <f>E47*501.2*12</f>
        <v>32116.896000000001</v>
      </c>
      <c r="E47" s="43">
        <v>5.34</v>
      </c>
    </row>
    <row r="48" spans="1:5" ht="29.25" thickBot="1" x14ac:dyDescent="0.3">
      <c r="A48" s="20" t="s">
        <v>120</v>
      </c>
      <c r="B48" s="8" t="s">
        <v>49</v>
      </c>
      <c r="C48" s="9" t="s">
        <v>14</v>
      </c>
      <c r="D48" s="55"/>
      <c r="E48" s="44"/>
    </row>
    <row r="49" spans="1:5" ht="64.5" thickBot="1" x14ac:dyDescent="0.3">
      <c r="A49" s="20" t="s">
        <v>121</v>
      </c>
      <c r="B49" s="8" t="s">
        <v>50</v>
      </c>
      <c r="C49" s="9" t="s">
        <v>23</v>
      </c>
      <c r="D49" s="55"/>
      <c r="E49" s="44"/>
    </row>
    <row r="50" spans="1:5" ht="26.25" thickBot="1" x14ac:dyDescent="0.3">
      <c r="A50" s="20" t="s">
        <v>122</v>
      </c>
      <c r="B50" s="8" t="s">
        <v>51</v>
      </c>
      <c r="C50" s="9" t="s">
        <v>14</v>
      </c>
      <c r="D50" s="55"/>
      <c r="E50" s="44"/>
    </row>
    <row r="51" spans="1:5" ht="26.25" thickBot="1" x14ac:dyDescent="0.3">
      <c r="A51" s="20" t="s">
        <v>123</v>
      </c>
      <c r="B51" s="8" t="s">
        <v>52</v>
      </c>
      <c r="C51" s="9" t="s">
        <v>14</v>
      </c>
      <c r="D51" s="55"/>
      <c r="E51" s="44"/>
    </row>
    <row r="52" spans="1:5" ht="26.25" thickBot="1" x14ac:dyDescent="0.3">
      <c r="A52" s="20" t="s">
        <v>124</v>
      </c>
      <c r="B52" s="8" t="s">
        <v>53</v>
      </c>
      <c r="C52" s="9" t="s">
        <v>36</v>
      </c>
      <c r="D52" s="55"/>
      <c r="E52" s="44"/>
    </row>
    <row r="53" spans="1:5" ht="26.25" thickBot="1" x14ac:dyDescent="0.3">
      <c r="A53" s="20" t="s">
        <v>125</v>
      </c>
      <c r="B53" s="8" t="s">
        <v>54</v>
      </c>
      <c r="C53" s="9" t="s">
        <v>14</v>
      </c>
      <c r="D53" s="55"/>
      <c r="E53" s="44"/>
    </row>
    <row r="54" spans="1:5" ht="26.25" thickBot="1" x14ac:dyDescent="0.3">
      <c r="A54" s="20" t="s">
        <v>126</v>
      </c>
      <c r="B54" s="8" t="s">
        <v>55</v>
      </c>
      <c r="C54" s="9" t="s">
        <v>14</v>
      </c>
      <c r="D54" s="55"/>
      <c r="E54" s="44"/>
    </row>
    <row r="55" spans="1:5" ht="26.25" thickBot="1" x14ac:dyDescent="0.3">
      <c r="A55" s="20" t="s">
        <v>127</v>
      </c>
      <c r="B55" s="8" t="s">
        <v>56</v>
      </c>
      <c r="C55" s="9" t="s">
        <v>14</v>
      </c>
      <c r="D55" s="56"/>
      <c r="E55" s="45"/>
    </row>
    <row r="56" spans="1:5" ht="16.5" thickBot="1" x14ac:dyDescent="0.3">
      <c r="A56" s="22"/>
      <c r="B56" s="37" t="s">
        <v>57</v>
      </c>
      <c r="C56" s="38"/>
      <c r="D56" s="38"/>
      <c r="E56" s="39"/>
    </row>
    <row r="57" spans="1:5" ht="77.25" thickBot="1" x14ac:dyDescent="0.3">
      <c r="A57" s="20" t="s">
        <v>128</v>
      </c>
      <c r="B57" s="8" t="s">
        <v>58</v>
      </c>
      <c r="C57" s="9" t="s">
        <v>59</v>
      </c>
      <c r="D57" s="54">
        <f>E57*501.2*12</f>
        <v>6976.7039999999997</v>
      </c>
      <c r="E57" s="43">
        <v>1.1599999999999999</v>
      </c>
    </row>
    <row r="58" spans="1:5" ht="39" thickBot="1" x14ac:dyDescent="0.3">
      <c r="A58" s="20" t="s">
        <v>129</v>
      </c>
      <c r="B58" s="8" t="s">
        <v>60</v>
      </c>
      <c r="C58" s="9" t="s">
        <v>61</v>
      </c>
      <c r="D58" s="56"/>
      <c r="E58" s="45"/>
    </row>
    <row r="59" spans="1:5" ht="15.75" thickBot="1" x14ac:dyDescent="0.3">
      <c r="A59" s="37" t="s">
        <v>62</v>
      </c>
      <c r="B59" s="38"/>
      <c r="C59" s="38"/>
      <c r="D59" s="38"/>
      <c r="E59" s="39"/>
    </row>
    <row r="60" spans="1:5" ht="39" thickBot="1" x14ac:dyDescent="0.3">
      <c r="A60" s="20" t="s">
        <v>130</v>
      </c>
      <c r="B60" s="8" t="s">
        <v>63</v>
      </c>
      <c r="C60" s="9" t="s">
        <v>64</v>
      </c>
      <c r="D60" s="40">
        <f>E60*501.2*12</f>
        <v>10705.632</v>
      </c>
      <c r="E60" s="43">
        <v>1.78</v>
      </c>
    </row>
    <row r="61" spans="1:5" ht="26.25" thickBot="1" x14ac:dyDescent="0.3">
      <c r="A61" s="20" t="s">
        <v>131</v>
      </c>
      <c r="B61" s="8" t="s">
        <v>65</v>
      </c>
      <c r="C61" s="9" t="s">
        <v>66</v>
      </c>
      <c r="D61" s="41"/>
      <c r="E61" s="44"/>
    </row>
    <row r="62" spans="1:5" ht="77.25" thickBot="1" x14ac:dyDescent="0.3">
      <c r="A62" s="20" t="s">
        <v>132</v>
      </c>
      <c r="B62" s="8" t="s">
        <v>67</v>
      </c>
      <c r="C62" s="9" t="s">
        <v>36</v>
      </c>
      <c r="D62" s="41"/>
      <c r="E62" s="44"/>
    </row>
    <row r="63" spans="1:5" ht="39" thickBot="1" x14ac:dyDescent="0.3">
      <c r="A63" s="20" t="s">
        <v>133</v>
      </c>
      <c r="B63" s="8" t="s">
        <v>68</v>
      </c>
      <c r="C63" s="9" t="s">
        <v>66</v>
      </c>
      <c r="D63" s="41"/>
      <c r="E63" s="44"/>
    </row>
    <row r="64" spans="1:5" ht="15.75" thickBot="1" x14ac:dyDescent="0.3">
      <c r="A64" s="20" t="s">
        <v>134</v>
      </c>
      <c r="B64" s="8" t="s">
        <v>69</v>
      </c>
      <c r="C64" s="9" t="s">
        <v>70</v>
      </c>
      <c r="D64" s="42"/>
      <c r="E64" s="45"/>
    </row>
    <row r="65" spans="1:11" ht="25.5" customHeight="1" thickBot="1" x14ac:dyDescent="0.3">
      <c r="A65" s="37" t="s">
        <v>71</v>
      </c>
      <c r="B65" s="38"/>
      <c r="C65" s="38"/>
      <c r="D65" s="38"/>
      <c r="E65" s="39"/>
    </row>
    <row r="66" spans="1:11" ht="16.5" thickBot="1" x14ac:dyDescent="0.3">
      <c r="A66" s="20" t="s">
        <v>135</v>
      </c>
      <c r="B66" s="11" t="s">
        <v>72</v>
      </c>
      <c r="C66" s="12"/>
      <c r="D66" s="40">
        <f>E66*501.2*12</f>
        <v>8360.0159999999996</v>
      </c>
      <c r="E66" s="43">
        <v>1.39</v>
      </c>
    </row>
    <row r="67" spans="1:11" ht="77.25" thickBot="1" x14ac:dyDescent="0.3">
      <c r="A67" s="20" t="s">
        <v>136</v>
      </c>
      <c r="B67" s="8" t="s">
        <v>73</v>
      </c>
      <c r="C67" s="9" t="s">
        <v>14</v>
      </c>
      <c r="D67" s="41"/>
      <c r="E67" s="44"/>
    </row>
    <row r="68" spans="1:11" ht="39" thickBot="1" x14ac:dyDescent="0.3">
      <c r="A68" s="20" t="s">
        <v>137</v>
      </c>
      <c r="B68" s="8" t="s">
        <v>74</v>
      </c>
      <c r="C68" s="9" t="s">
        <v>66</v>
      </c>
      <c r="D68" s="41"/>
      <c r="E68" s="44"/>
    </row>
    <row r="69" spans="1:11" ht="16.5" thickBot="1" x14ac:dyDescent="0.3">
      <c r="A69" s="20" t="s">
        <v>138</v>
      </c>
      <c r="B69" s="11" t="s">
        <v>75</v>
      </c>
      <c r="C69" s="12"/>
      <c r="D69" s="41"/>
      <c r="E69" s="44"/>
    </row>
    <row r="70" spans="1:11" ht="39" thickBot="1" x14ac:dyDescent="0.3">
      <c r="A70" s="20" t="s">
        <v>139</v>
      </c>
      <c r="B70" s="8" t="s">
        <v>74</v>
      </c>
      <c r="C70" s="9" t="s">
        <v>64</v>
      </c>
      <c r="D70" s="42"/>
      <c r="E70" s="45"/>
    </row>
    <row r="71" spans="1:11" ht="15.75" thickBot="1" x14ac:dyDescent="0.3">
      <c r="A71" s="46" t="s">
        <v>76</v>
      </c>
      <c r="B71" s="47"/>
      <c r="C71" s="47"/>
      <c r="D71" s="47"/>
      <c r="E71" s="48"/>
    </row>
    <row r="72" spans="1:11" ht="39" thickBot="1" x14ac:dyDescent="0.3">
      <c r="A72" s="23" t="s">
        <v>140</v>
      </c>
      <c r="B72" s="13" t="s">
        <v>77</v>
      </c>
      <c r="C72" s="49" t="s">
        <v>78</v>
      </c>
      <c r="D72" s="49">
        <f>E72*501.2*12</f>
        <v>10946.207999999999</v>
      </c>
      <c r="E72" s="51">
        <v>1.82</v>
      </c>
    </row>
    <row r="73" spans="1:11" ht="39" thickBot="1" x14ac:dyDescent="0.3">
      <c r="A73" s="24" t="s">
        <v>141</v>
      </c>
      <c r="B73" s="14" t="s">
        <v>79</v>
      </c>
      <c r="C73" s="50"/>
      <c r="D73" s="50"/>
      <c r="E73" s="52"/>
    </row>
    <row r="74" spans="1:11" ht="15.75" thickBot="1" x14ac:dyDescent="0.3">
      <c r="A74" s="53" t="s">
        <v>80</v>
      </c>
      <c r="B74" s="35"/>
      <c r="C74" s="35"/>
      <c r="D74" s="35"/>
      <c r="E74" s="36"/>
    </row>
    <row r="75" spans="1:11" ht="39" thickBot="1" x14ac:dyDescent="0.3">
      <c r="A75" s="24" t="s">
        <v>142</v>
      </c>
      <c r="B75" s="14" t="s">
        <v>81</v>
      </c>
      <c r="C75" s="14" t="s">
        <v>14</v>
      </c>
      <c r="D75" s="15">
        <f>E75*501.2*12</f>
        <v>781.87200000000007</v>
      </c>
      <c r="E75" s="30">
        <v>0.13</v>
      </c>
    </row>
    <row r="76" spans="1:11" ht="15.75" thickBot="1" x14ac:dyDescent="0.3">
      <c r="A76" s="34" t="s">
        <v>82</v>
      </c>
      <c r="B76" s="35"/>
      <c r="C76" s="35"/>
      <c r="D76" s="35"/>
      <c r="E76" s="36"/>
    </row>
    <row r="77" spans="1:11" ht="26.25" thickBot="1" x14ac:dyDescent="0.3">
      <c r="A77" s="23" t="s">
        <v>143</v>
      </c>
      <c r="B77" s="13" t="s">
        <v>83</v>
      </c>
      <c r="C77" s="16">
        <v>12</v>
      </c>
      <c r="D77" s="17">
        <f>E77*501.2*12</f>
        <v>36387.119999999995</v>
      </c>
      <c r="E77" s="31">
        <v>6.05</v>
      </c>
    </row>
    <row r="78" spans="1:11" ht="16.5" thickBot="1" x14ac:dyDescent="0.3">
      <c r="A78" s="22"/>
      <c r="B78" s="11" t="s">
        <v>84</v>
      </c>
      <c r="C78" s="18"/>
      <c r="D78" s="25">
        <f>D16+D22+D28+D36+D42+D47+D57+D60+D66+D72+D75+D77</f>
        <v>211586.59200000003</v>
      </c>
      <c r="E78" s="25">
        <f>E16+E22+E28+E36+E42+E47+E57+E60+E66+E72+E75+E77</f>
        <v>35.18</v>
      </c>
    </row>
    <row r="79" spans="1:11" ht="15.75" x14ac:dyDescent="0.25">
      <c r="K79" s="19"/>
    </row>
  </sheetData>
  <mergeCells count="42">
    <mergeCell ref="A74:E74"/>
    <mergeCell ref="A76:E76"/>
    <mergeCell ref="A65:E65"/>
    <mergeCell ref="D66:D70"/>
    <mergeCell ref="E66:E70"/>
    <mergeCell ref="A71:E71"/>
    <mergeCell ref="C72:C73"/>
    <mergeCell ref="D72:D73"/>
    <mergeCell ref="E72:E73"/>
    <mergeCell ref="B56:E56"/>
    <mergeCell ref="D57:D58"/>
    <mergeCell ref="E57:E58"/>
    <mergeCell ref="A59:E59"/>
    <mergeCell ref="D60:D64"/>
    <mergeCell ref="E60:E64"/>
    <mergeCell ref="B41:E41"/>
    <mergeCell ref="D42:D45"/>
    <mergeCell ref="E42:E45"/>
    <mergeCell ref="B46:E46"/>
    <mergeCell ref="D47:D55"/>
    <mergeCell ref="E47:E55"/>
    <mergeCell ref="B27:E27"/>
    <mergeCell ref="D28:D34"/>
    <mergeCell ref="E28:E34"/>
    <mergeCell ref="B35:E35"/>
    <mergeCell ref="D36:D40"/>
    <mergeCell ref="E36:E40"/>
    <mergeCell ref="D22:D26"/>
    <mergeCell ref="E22:E26"/>
    <mergeCell ref="A2:E2"/>
    <mergeCell ref="D3:E3"/>
    <mergeCell ref="D4:E4"/>
    <mergeCell ref="A6:E6"/>
    <mergeCell ref="A7:E7"/>
    <mergeCell ref="A9:A13"/>
    <mergeCell ref="B9:B13"/>
    <mergeCell ref="C9:C13"/>
    <mergeCell ref="B14:E14"/>
    <mergeCell ref="B15:E15"/>
    <mergeCell ref="D16:D20"/>
    <mergeCell ref="E16:E20"/>
    <mergeCell ref="B21:E21"/>
  </mergeCells>
  <pageMargins left="0.7" right="0.7" top="0.75" bottom="0.75" header="0.3" footer="0.3"/>
  <pageSetup paperSize="9" orientation="portrait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9"/>
  <sheetViews>
    <sheetView topLeftCell="A67" workbookViewId="0">
      <selection activeCell="E16" sqref="E16:E20"/>
    </sheetView>
  </sheetViews>
  <sheetFormatPr defaultRowHeight="15" x14ac:dyDescent="0.25"/>
  <cols>
    <col min="1" max="1" width="17.28515625" style="21" customWidth="1"/>
    <col min="2" max="2" width="19.5703125" customWidth="1"/>
    <col min="3" max="3" width="17.28515625" customWidth="1"/>
    <col min="4" max="4" width="18.42578125" customWidth="1"/>
    <col min="5" max="5" width="20.42578125" style="26" customWidth="1"/>
  </cols>
  <sheetData>
    <row r="2" spans="1:11" x14ac:dyDescent="0.25">
      <c r="A2" s="32" t="s">
        <v>0</v>
      </c>
      <c r="B2" s="32"/>
      <c r="C2" s="32"/>
      <c r="D2" s="32"/>
      <c r="E2" s="32"/>
      <c r="K2" s="1"/>
    </row>
    <row r="3" spans="1:11" x14ac:dyDescent="0.25">
      <c r="D3" s="32" t="s">
        <v>85</v>
      </c>
      <c r="E3" s="32"/>
    </row>
    <row r="4" spans="1:11" x14ac:dyDescent="0.25">
      <c r="D4" s="32" t="s">
        <v>194</v>
      </c>
      <c r="E4" s="32"/>
      <c r="K4" s="2" t="s">
        <v>86</v>
      </c>
    </row>
    <row r="5" spans="1:11" x14ac:dyDescent="0.25">
      <c r="K5" s="2"/>
    </row>
    <row r="6" spans="1:11" x14ac:dyDescent="0.25">
      <c r="A6" s="33" t="s">
        <v>87</v>
      </c>
      <c r="B6" s="33"/>
      <c r="C6" s="33"/>
      <c r="D6" s="33"/>
      <c r="E6" s="33"/>
    </row>
    <row r="7" spans="1:11" x14ac:dyDescent="0.25">
      <c r="A7" s="33" t="s">
        <v>195</v>
      </c>
      <c r="B7" s="33"/>
      <c r="C7" s="33"/>
      <c r="D7" s="33"/>
      <c r="E7" s="33"/>
      <c r="K7" s="3"/>
    </row>
    <row r="8" spans="1:11" ht="16.5" thickBot="1" x14ac:dyDescent="0.3">
      <c r="K8" s="4"/>
    </row>
    <row r="9" spans="1:11" x14ac:dyDescent="0.25">
      <c r="A9" s="60" t="s">
        <v>2</v>
      </c>
      <c r="B9" s="54" t="s">
        <v>3</v>
      </c>
      <c r="C9" s="54" t="s">
        <v>4</v>
      </c>
      <c r="D9" s="5"/>
      <c r="E9" s="27"/>
    </row>
    <row r="10" spans="1:11" x14ac:dyDescent="0.25">
      <c r="A10" s="61"/>
      <c r="B10" s="55"/>
      <c r="C10" s="55"/>
      <c r="D10" s="6"/>
      <c r="E10" s="28"/>
    </row>
    <row r="11" spans="1:11" ht="28.5" x14ac:dyDescent="0.25">
      <c r="A11" s="61"/>
      <c r="B11" s="55"/>
      <c r="C11" s="55"/>
      <c r="D11" s="6" t="s">
        <v>5</v>
      </c>
      <c r="E11" s="28" t="s">
        <v>7</v>
      </c>
    </row>
    <row r="12" spans="1:11" x14ac:dyDescent="0.25">
      <c r="A12" s="61"/>
      <c r="B12" s="55"/>
      <c r="C12" s="55"/>
      <c r="D12" s="6" t="s">
        <v>6</v>
      </c>
      <c r="E12" s="28" t="s">
        <v>8</v>
      </c>
    </row>
    <row r="13" spans="1:11" ht="16.5" thickBot="1" x14ac:dyDescent="0.3">
      <c r="A13" s="62"/>
      <c r="B13" s="56"/>
      <c r="C13" s="56"/>
      <c r="D13" s="7"/>
      <c r="E13" s="29"/>
    </row>
    <row r="14" spans="1:11" ht="25.5" customHeight="1" thickBot="1" x14ac:dyDescent="0.3">
      <c r="A14" s="22"/>
      <c r="B14" s="37" t="s">
        <v>9</v>
      </c>
      <c r="C14" s="38"/>
      <c r="D14" s="38"/>
      <c r="E14" s="39"/>
    </row>
    <row r="15" spans="1:11" ht="15.75" thickBot="1" x14ac:dyDescent="0.3">
      <c r="A15" s="20" t="s">
        <v>89</v>
      </c>
      <c r="B15" s="57" t="s">
        <v>10</v>
      </c>
      <c r="C15" s="58"/>
      <c r="D15" s="58"/>
      <c r="E15" s="59"/>
    </row>
    <row r="16" spans="1:11" ht="102.75" thickBot="1" x14ac:dyDescent="0.3">
      <c r="A16" s="20" t="s">
        <v>91</v>
      </c>
      <c r="B16" s="8" t="s">
        <v>11</v>
      </c>
      <c r="C16" s="9" t="s">
        <v>12</v>
      </c>
      <c r="D16" s="40">
        <f>E16*499.9*12</f>
        <v>7618.4759999999987</v>
      </c>
      <c r="E16" s="43">
        <v>1.27</v>
      </c>
    </row>
    <row r="17" spans="1:5" ht="64.5" thickBot="1" x14ac:dyDescent="0.3">
      <c r="A17" s="20" t="s">
        <v>92</v>
      </c>
      <c r="B17" s="8" t="s">
        <v>13</v>
      </c>
      <c r="C17" s="9" t="s">
        <v>14</v>
      </c>
      <c r="D17" s="41"/>
      <c r="E17" s="44"/>
    </row>
    <row r="18" spans="1:5" ht="39" thickBot="1" x14ac:dyDescent="0.3">
      <c r="A18" s="20" t="s">
        <v>93</v>
      </c>
      <c r="B18" s="8" t="s">
        <v>15</v>
      </c>
      <c r="C18" s="9" t="s">
        <v>14</v>
      </c>
      <c r="D18" s="41"/>
      <c r="E18" s="44"/>
    </row>
    <row r="19" spans="1:5" ht="39" thickBot="1" x14ac:dyDescent="0.3">
      <c r="A19" s="20" t="s">
        <v>94</v>
      </c>
      <c r="B19" s="8" t="s">
        <v>16</v>
      </c>
      <c r="C19" s="9" t="s">
        <v>14</v>
      </c>
      <c r="D19" s="41"/>
      <c r="E19" s="44"/>
    </row>
    <row r="20" spans="1:5" ht="26.25" thickBot="1" x14ac:dyDescent="0.3">
      <c r="A20" s="20" t="s">
        <v>95</v>
      </c>
      <c r="B20" s="8" t="s">
        <v>17</v>
      </c>
      <c r="C20" s="9" t="s">
        <v>14</v>
      </c>
      <c r="D20" s="42"/>
      <c r="E20" s="45"/>
    </row>
    <row r="21" spans="1:5" ht="15.75" thickBot="1" x14ac:dyDescent="0.3">
      <c r="A21" s="20" t="s">
        <v>18</v>
      </c>
      <c r="B21" s="57" t="s">
        <v>19</v>
      </c>
      <c r="C21" s="58"/>
      <c r="D21" s="58"/>
      <c r="E21" s="59"/>
    </row>
    <row r="22" spans="1:5" ht="51.75" thickBot="1" x14ac:dyDescent="0.3">
      <c r="A22" s="20" t="s">
        <v>96</v>
      </c>
      <c r="B22" s="8" t="s">
        <v>20</v>
      </c>
      <c r="C22" s="9" t="s">
        <v>14</v>
      </c>
      <c r="D22" s="40">
        <f>E22*499.9*12</f>
        <v>18716.255999999998</v>
      </c>
      <c r="E22" s="43">
        <v>3.12</v>
      </c>
    </row>
    <row r="23" spans="1:5" ht="51.75" thickBot="1" x14ac:dyDescent="0.3">
      <c r="A23" s="20" t="s">
        <v>97</v>
      </c>
      <c r="B23" s="8" t="s">
        <v>21</v>
      </c>
      <c r="C23" s="9" t="s">
        <v>14</v>
      </c>
      <c r="D23" s="41"/>
      <c r="E23" s="44"/>
    </row>
    <row r="24" spans="1:5" ht="26.25" thickBot="1" x14ac:dyDescent="0.3">
      <c r="A24" s="20" t="s">
        <v>98</v>
      </c>
      <c r="B24" s="8" t="s">
        <v>22</v>
      </c>
      <c r="C24" s="9" t="s">
        <v>23</v>
      </c>
      <c r="D24" s="41"/>
      <c r="E24" s="44"/>
    </row>
    <row r="25" spans="1:5" ht="26.25" thickBot="1" x14ac:dyDescent="0.3">
      <c r="A25" s="20" t="s">
        <v>99</v>
      </c>
      <c r="B25" s="8" t="s">
        <v>24</v>
      </c>
      <c r="C25" s="9" t="s">
        <v>23</v>
      </c>
      <c r="D25" s="41"/>
      <c r="E25" s="44"/>
    </row>
    <row r="26" spans="1:5" ht="26.25" thickBot="1" x14ac:dyDescent="0.3">
      <c r="A26" s="20" t="s">
        <v>100</v>
      </c>
      <c r="B26" s="8" t="s">
        <v>25</v>
      </c>
      <c r="C26" s="9" t="s">
        <v>14</v>
      </c>
      <c r="D26" s="42"/>
      <c r="E26" s="45"/>
    </row>
    <row r="27" spans="1:5" ht="15.75" thickBot="1" x14ac:dyDescent="0.3">
      <c r="A27" s="20" t="s">
        <v>90</v>
      </c>
      <c r="B27" s="57" t="s">
        <v>26</v>
      </c>
      <c r="C27" s="58"/>
      <c r="D27" s="58"/>
      <c r="E27" s="59"/>
    </row>
    <row r="28" spans="1:5" ht="51.75" thickBot="1" x14ac:dyDescent="0.3">
      <c r="A28" s="20" t="s">
        <v>101</v>
      </c>
      <c r="B28" s="8" t="s">
        <v>27</v>
      </c>
      <c r="C28" s="9" t="s">
        <v>14</v>
      </c>
      <c r="D28" s="54">
        <f>E28*499.9*12</f>
        <v>21415.715999999997</v>
      </c>
      <c r="E28" s="43">
        <v>3.57</v>
      </c>
    </row>
    <row r="29" spans="1:5" ht="51.75" thickBot="1" x14ac:dyDescent="0.3">
      <c r="A29" s="20" t="s">
        <v>102</v>
      </c>
      <c r="B29" s="8" t="s">
        <v>28</v>
      </c>
      <c r="C29" s="9" t="s">
        <v>14</v>
      </c>
      <c r="D29" s="55"/>
      <c r="E29" s="44"/>
    </row>
    <row r="30" spans="1:5" ht="39" thickBot="1" x14ac:dyDescent="0.3">
      <c r="A30" s="20" t="s">
        <v>103</v>
      </c>
      <c r="B30" s="8" t="s">
        <v>29</v>
      </c>
      <c r="C30" s="9" t="s">
        <v>23</v>
      </c>
      <c r="D30" s="55"/>
      <c r="E30" s="44"/>
    </row>
    <row r="31" spans="1:5" ht="26.25" thickBot="1" x14ac:dyDescent="0.3">
      <c r="A31" s="20" t="s">
        <v>104</v>
      </c>
      <c r="B31" s="8" t="s">
        <v>30</v>
      </c>
      <c r="C31" s="9" t="s">
        <v>23</v>
      </c>
      <c r="D31" s="55"/>
      <c r="E31" s="44"/>
    </row>
    <row r="32" spans="1:5" ht="26.25" thickBot="1" x14ac:dyDescent="0.3">
      <c r="A32" s="20" t="s">
        <v>105</v>
      </c>
      <c r="B32" s="8" t="s">
        <v>31</v>
      </c>
      <c r="C32" s="9" t="s">
        <v>14</v>
      </c>
      <c r="D32" s="55"/>
      <c r="E32" s="44"/>
    </row>
    <row r="33" spans="1:5" ht="39" thickBot="1" x14ac:dyDescent="0.3">
      <c r="A33" s="20" t="s">
        <v>106</v>
      </c>
      <c r="B33" s="8" t="s">
        <v>32</v>
      </c>
      <c r="C33" s="9" t="s">
        <v>14</v>
      </c>
      <c r="D33" s="55"/>
      <c r="E33" s="44"/>
    </row>
    <row r="34" spans="1:5" ht="26.25" thickBot="1" x14ac:dyDescent="0.3">
      <c r="A34" s="20" t="s">
        <v>107</v>
      </c>
      <c r="B34" s="8" t="s">
        <v>33</v>
      </c>
      <c r="C34" s="9" t="s">
        <v>14</v>
      </c>
      <c r="D34" s="56"/>
      <c r="E34" s="45"/>
    </row>
    <row r="35" spans="1:5" ht="15.75" thickBot="1" x14ac:dyDescent="0.3">
      <c r="A35" s="20" t="s">
        <v>108</v>
      </c>
      <c r="B35" s="57" t="s">
        <v>34</v>
      </c>
      <c r="C35" s="58"/>
      <c r="D35" s="58"/>
      <c r="E35" s="59"/>
    </row>
    <row r="36" spans="1:5" ht="26.25" thickBot="1" x14ac:dyDescent="0.3">
      <c r="A36" s="20" t="s">
        <v>109</v>
      </c>
      <c r="B36" s="8" t="s">
        <v>35</v>
      </c>
      <c r="C36" s="9" t="s">
        <v>36</v>
      </c>
      <c r="D36" s="40">
        <f>E36*499.9*12</f>
        <v>13437.312000000002</v>
      </c>
      <c r="E36" s="43">
        <v>2.2400000000000002</v>
      </c>
    </row>
    <row r="37" spans="1:5" ht="39" thickBot="1" x14ac:dyDescent="0.3">
      <c r="A37" s="20" t="s">
        <v>110</v>
      </c>
      <c r="B37" s="8" t="s">
        <v>37</v>
      </c>
      <c r="C37" s="9" t="s">
        <v>14</v>
      </c>
      <c r="D37" s="41"/>
      <c r="E37" s="44"/>
    </row>
    <row r="38" spans="1:5" ht="51.75" thickBot="1" x14ac:dyDescent="0.3">
      <c r="A38" s="20" t="s">
        <v>111</v>
      </c>
      <c r="B38" s="8" t="s">
        <v>38</v>
      </c>
      <c r="C38" s="9" t="s">
        <v>14</v>
      </c>
      <c r="D38" s="41"/>
      <c r="E38" s="44"/>
    </row>
    <row r="39" spans="1:5" ht="39" thickBot="1" x14ac:dyDescent="0.3">
      <c r="A39" s="20" t="s">
        <v>112</v>
      </c>
      <c r="B39" s="8" t="s">
        <v>39</v>
      </c>
      <c r="C39" s="9" t="s">
        <v>14</v>
      </c>
      <c r="D39" s="41"/>
      <c r="E39" s="44"/>
    </row>
    <row r="40" spans="1:5" ht="39" thickBot="1" x14ac:dyDescent="0.3">
      <c r="A40" s="20" t="s">
        <v>113</v>
      </c>
      <c r="B40" s="8" t="s">
        <v>40</v>
      </c>
      <c r="C40" s="9" t="s">
        <v>14</v>
      </c>
      <c r="D40" s="42"/>
      <c r="E40" s="45"/>
    </row>
    <row r="41" spans="1:5" ht="15.75" thickBot="1" x14ac:dyDescent="0.3">
      <c r="A41" s="20" t="s">
        <v>114</v>
      </c>
      <c r="B41" s="57" t="s">
        <v>41</v>
      </c>
      <c r="C41" s="58"/>
      <c r="D41" s="58"/>
      <c r="E41" s="59"/>
    </row>
    <row r="42" spans="1:5" ht="26.25" thickBot="1" x14ac:dyDescent="0.3">
      <c r="A42" s="20" t="s">
        <v>115</v>
      </c>
      <c r="B42" s="8" t="s">
        <v>42</v>
      </c>
      <c r="C42" s="9" t="s">
        <v>36</v>
      </c>
      <c r="D42" s="54">
        <f>E42*499.9*12</f>
        <v>43851.227999999996</v>
      </c>
      <c r="E42" s="43">
        <v>7.31</v>
      </c>
    </row>
    <row r="43" spans="1:5" ht="26.25" thickBot="1" x14ac:dyDescent="0.3">
      <c r="A43" s="20" t="s">
        <v>116</v>
      </c>
      <c r="B43" s="10" t="s">
        <v>43</v>
      </c>
      <c r="C43" s="10" t="s">
        <v>23</v>
      </c>
      <c r="D43" s="55"/>
      <c r="E43" s="44"/>
    </row>
    <row r="44" spans="1:5" ht="26.25" thickBot="1" x14ac:dyDescent="0.3">
      <c r="A44" s="20" t="s">
        <v>117</v>
      </c>
      <c r="B44" s="9" t="s">
        <v>44</v>
      </c>
      <c r="C44" s="9" t="s">
        <v>23</v>
      </c>
      <c r="D44" s="55"/>
      <c r="E44" s="44"/>
    </row>
    <row r="45" spans="1:5" ht="39" thickBot="1" x14ac:dyDescent="0.3">
      <c r="A45" s="20" t="s">
        <v>118</v>
      </c>
      <c r="B45" s="8" t="s">
        <v>45</v>
      </c>
      <c r="C45" s="9" t="s">
        <v>14</v>
      </c>
      <c r="D45" s="56"/>
      <c r="E45" s="45"/>
    </row>
    <row r="46" spans="1:5" ht="25.5" customHeight="1" thickBot="1" x14ac:dyDescent="0.3">
      <c r="A46" s="22"/>
      <c r="B46" s="37" t="s">
        <v>46</v>
      </c>
      <c r="C46" s="38"/>
      <c r="D46" s="38"/>
      <c r="E46" s="39"/>
    </row>
    <row r="47" spans="1:5" ht="39" thickBot="1" x14ac:dyDescent="0.3">
      <c r="A47" s="20" t="s">
        <v>119</v>
      </c>
      <c r="B47" s="8" t="s">
        <v>47</v>
      </c>
      <c r="C47" s="9" t="s">
        <v>48</v>
      </c>
      <c r="D47" s="54">
        <f>E47*499.9*12</f>
        <v>32033.591999999997</v>
      </c>
      <c r="E47" s="43">
        <v>5.34</v>
      </c>
    </row>
    <row r="48" spans="1:5" ht="29.25" thickBot="1" x14ac:dyDescent="0.3">
      <c r="A48" s="20" t="s">
        <v>120</v>
      </c>
      <c r="B48" s="8" t="s">
        <v>49</v>
      </c>
      <c r="C48" s="9" t="s">
        <v>14</v>
      </c>
      <c r="D48" s="55"/>
      <c r="E48" s="44"/>
    </row>
    <row r="49" spans="1:5" ht="64.5" thickBot="1" x14ac:dyDescent="0.3">
      <c r="A49" s="20" t="s">
        <v>121</v>
      </c>
      <c r="B49" s="8" t="s">
        <v>50</v>
      </c>
      <c r="C49" s="9" t="s">
        <v>23</v>
      </c>
      <c r="D49" s="55"/>
      <c r="E49" s="44"/>
    </row>
    <row r="50" spans="1:5" ht="26.25" thickBot="1" x14ac:dyDescent="0.3">
      <c r="A50" s="20" t="s">
        <v>122</v>
      </c>
      <c r="B50" s="8" t="s">
        <v>51</v>
      </c>
      <c r="C50" s="9" t="s">
        <v>14</v>
      </c>
      <c r="D50" s="55"/>
      <c r="E50" s="44"/>
    </row>
    <row r="51" spans="1:5" ht="26.25" thickBot="1" x14ac:dyDescent="0.3">
      <c r="A51" s="20" t="s">
        <v>123</v>
      </c>
      <c r="B51" s="8" t="s">
        <v>52</v>
      </c>
      <c r="C51" s="9" t="s">
        <v>14</v>
      </c>
      <c r="D51" s="55"/>
      <c r="E51" s="44"/>
    </row>
    <row r="52" spans="1:5" ht="26.25" thickBot="1" x14ac:dyDescent="0.3">
      <c r="A52" s="20" t="s">
        <v>124</v>
      </c>
      <c r="B52" s="8" t="s">
        <v>53</v>
      </c>
      <c r="C52" s="9" t="s">
        <v>36</v>
      </c>
      <c r="D52" s="55"/>
      <c r="E52" s="44"/>
    </row>
    <row r="53" spans="1:5" ht="26.25" thickBot="1" x14ac:dyDescent="0.3">
      <c r="A53" s="20" t="s">
        <v>125</v>
      </c>
      <c r="B53" s="8" t="s">
        <v>54</v>
      </c>
      <c r="C53" s="9" t="s">
        <v>14</v>
      </c>
      <c r="D53" s="55"/>
      <c r="E53" s="44"/>
    </row>
    <row r="54" spans="1:5" ht="26.25" thickBot="1" x14ac:dyDescent="0.3">
      <c r="A54" s="20" t="s">
        <v>126</v>
      </c>
      <c r="B54" s="8" t="s">
        <v>55</v>
      </c>
      <c r="C54" s="9" t="s">
        <v>14</v>
      </c>
      <c r="D54" s="55"/>
      <c r="E54" s="44"/>
    </row>
    <row r="55" spans="1:5" ht="26.25" thickBot="1" x14ac:dyDescent="0.3">
      <c r="A55" s="20" t="s">
        <v>127</v>
      </c>
      <c r="B55" s="8" t="s">
        <v>56</v>
      </c>
      <c r="C55" s="9" t="s">
        <v>14</v>
      </c>
      <c r="D55" s="56"/>
      <c r="E55" s="45"/>
    </row>
    <row r="56" spans="1:5" ht="16.5" thickBot="1" x14ac:dyDescent="0.3">
      <c r="A56" s="22"/>
      <c r="B56" s="37" t="s">
        <v>57</v>
      </c>
      <c r="C56" s="38"/>
      <c r="D56" s="38"/>
      <c r="E56" s="39"/>
    </row>
    <row r="57" spans="1:5" ht="77.25" thickBot="1" x14ac:dyDescent="0.3">
      <c r="A57" s="20" t="s">
        <v>128</v>
      </c>
      <c r="B57" s="8" t="s">
        <v>58</v>
      </c>
      <c r="C57" s="9" t="s">
        <v>59</v>
      </c>
      <c r="D57" s="54">
        <f>E57*499.9*12</f>
        <v>6958.6079999999984</v>
      </c>
      <c r="E57" s="43">
        <v>1.1599999999999999</v>
      </c>
    </row>
    <row r="58" spans="1:5" ht="39" thickBot="1" x14ac:dyDescent="0.3">
      <c r="A58" s="20" t="s">
        <v>129</v>
      </c>
      <c r="B58" s="8" t="s">
        <v>60</v>
      </c>
      <c r="C58" s="9" t="s">
        <v>61</v>
      </c>
      <c r="D58" s="56"/>
      <c r="E58" s="45"/>
    </row>
    <row r="59" spans="1:5" ht="15.75" thickBot="1" x14ac:dyDescent="0.3">
      <c r="A59" s="37" t="s">
        <v>62</v>
      </c>
      <c r="B59" s="38"/>
      <c r="C59" s="38"/>
      <c r="D59" s="38"/>
      <c r="E59" s="39"/>
    </row>
    <row r="60" spans="1:5" ht="39" thickBot="1" x14ac:dyDescent="0.3">
      <c r="A60" s="20" t="s">
        <v>130</v>
      </c>
      <c r="B60" s="8" t="s">
        <v>63</v>
      </c>
      <c r="C60" s="9" t="s">
        <v>64</v>
      </c>
      <c r="D60" s="40">
        <f>E60*499.9*12</f>
        <v>10677.864</v>
      </c>
      <c r="E60" s="43">
        <v>1.78</v>
      </c>
    </row>
    <row r="61" spans="1:5" ht="26.25" thickBot="1" x14ac:dyDescent="0.3">
      <c r="A61" s="20" t="s">
        <v>131</v>
      </c>
      <c r="B61" s="8" t="s">
        <v>65</v>
      </c>
      <c r="C61" s="9" t="s">
        <v>66</v>
      </c>
      <c r="D61" s="41"/>
      <c r="E61" s="44"/>
    </row>
    <row r="62" spans="1:5" ht="77.25" thickBot="1" x14ac:dyDescent="0.3">
      <c r="A62" s="20" t="s">
        <v>132</v>
      </c>
      <c r="B62" s="8" t="s">
        <v>67</v>
      </c>
      <c r="C62" s="9" t="s">
        <v>36</v>
      </c>
      <c r="D62" s="41"/>
      <c r="E62" s="44"/>
    </row>
    <row r="63" spans="1:5" ht="39" thickBot="1" x14ac:dyDescent="0.3">
      <c r="A63" s="20" t="s">
        <v>133</v>
      </c>
      <c r="B63" s="8" t="s">
        <v>68</v>
      </c>
      <c r="C63" s="9" t="s">
        <v>66</v>
      </c>
      <c r="D63" s="41"/>
      <c r="E63" s="44"/>
    </row>
    <row r="64" spans="1:5" ht="15.75" thickBot="1" x14ac:dyDescent="0.3">
      <c r="A64" s="20" t="s">
        <v>134</v>
      </c>
      <c r="B64" s="8" t="s">
        <v>69</v>
      </c>
      <c r="C64" s="9" t="s">
        <v>70</v>
      </c>
      <c r="D64" s="42"/>
      <c r="E64" s="45"/>
    </row>
    <row r="65" spans="1:11" ht="25.5" customHeight="1" thickBot="1" x14ac:dyDescent="0.3">
      <c r="A65" s="37" t="s">
        <v>71</v>
      </c>
      <c r="B65" s="38"/>
      <c r="C65" s="38"/>
      <c r="D65" s="38"/>
      <c r="E65" s="39"/>
    </row>
    <row r="66" spans="1:11" ht="16.5" thickBot="1" x14ac:dyDescent="0.3">
      <c r="A66" s="20" t="s">
        <v>135</v>
      </c>
      <c r="B66" s="11" t="s">
        <v>72</v>
      </c>
      <c r="C66" s="12"/>
      <c r="D66" s="40">
        <f>E66*499.9*12</f>
        <v>8338.3319999999985</v>
      </c>
      <c r="E66" s="43">
        <v>1.39</v>
      </c>
    </row>
    <row r="67" spans="1:11" ht="77.25" thickBot="1" x14ac:dyDescent="0.3">
      <c r="A67" s="20" t="s">
        <v>136</v>
      </c>
      <c r="B67" s="8" t="s">
        <v>73</v>
      </c>
      <c r="C67" s="9" t="s">
        <v>14</v>
      </c>
      <c r="D67" s="41"/>
      <c r="E67" s="44"/>
    </row>
    <row r="68" spans="1:11" ht="39" thickBot="1" x14ac:dyDescent="0.3">
      <c r="A68" s="20" t="s">
        <v>137</v>
      </c>
      <c r="B68" s="8" t="s">
        <v>74</v>
      </c>
      <c r="C68" s="9" t="s">
        <v>66</v>
      </c>
      <c r="D68" s="41"/>
      <c r="E68" s="44"/>
    </row>
    <row r="69" spans="1:11" ht="16.5" thickBot="1" x14ac:dyDescent="0.3">
      <c r="A69" s="20" t="s">
        <v>138</v>
      </c>
      <c r="B69" s="11" t="s">
        <v>75</v>
      </c>
      <c r="C69" s="12"/>
      <c r="D69" s="41"/>
      <c r="E69" s="44"/>
    </row>
    <row r="70" spans="1:11" ht="39" thickBot="1" x14ac:dyDescent="0.3">
      <c r="A70" s="20" t="s">
        <v>139</v>
      </c>
      <c r="B70" s="8" t="s">
        <v>74</v>
      </c>
      <c r="C70" s="9" t="s">
        <v>64</v>
      </c>
      <c r="D70" s="42"/>
      <c r="E70" s="45"/>
    </row>
    <row r="71" spans="1:11" ht="15.75" thickBot="1" x14ac:dyDescent="0.3">
      <c r="A71" s="46" t="s">
        <v>76</v>
      </c>
      <c r="B71" s="47"/>
      <c r="C71" s="47"/>
      <c r="D71" s="47"/>
      <c r="E71" s="48"/>
    </row>
    <row r="72" spans="1:11" ht="39" thickBot="1" x14ac:dyDescent="0.3">
      <c r="A72" s="23" t="s">
        <v>140</v>
      </c>
      <c r="B72" s="13" t="s">
        <v>77</v>
      </c>
      <c r="C72" s="49" t="s">
        <v>78</v>
      </c>
      <c r="D72" s="49">
        <f>E72*499.9*12</f>
        <v>10917.815999999999</v>
      </c>
      <c r="E72" s="51">
        <v>1.82</v>
      </c>
    </row>
    <row r="73" spans="1:11" ht="39" thickBot="1" x14ac:dyDescent="0.3">
      <c r="A73" s="24" t="s">
        <v>141</v>
      </c>
      <c r="B73" s="14" t="s">
        <v>79</v>
      </c>
      <c r="C73" s="50"/>
      <c r="D73" s="50"/>
      <c r="E73" s="52"/>
    </row>
    <row r="74" spans="1:11" ht="15.75" thickBot="1" x14ac:dyDescent="0.3">
      <c r="A74" s="53" t="s">
        <v>80</v>
      </c>
      <c r="B74" s="35"/>
      <c r="C74" s="35"/>
      <c r="D74" s="35"/>
      <c r="E74" s="36"/>
    </row>
    <row r="75" spans="1:11" ht="39" thickBot="1" x14ac:dyDescent="0.3">
      <c r="A75" s="24" t="s">
        <v>142</v>
      </c>
      <c r="B75" s="14" t="s">
        <v>81</v>
      </c>
      <c r="C75" s="14" t="s">
        <v>14</v>
      </c>
      <c r="D75" s="15">
        <f>E75*499.9*12</f>
        <v>779.84399999999994</v>
      </c>
      <c r="E75" s="30">
        <v>0.13</v>
      </c>
    </row>
    <row r="76" spans="1:11" ht="15.75" thickBot="1" x14ac:dyDescent="0.3">
      <c r="A76" s="34" t="s">
        <v>82</v>
      </c>
      <c r="B76" s="35"/>
      <c r="C76" s="35"/>
      <c r="D76" s="35"/>
      <c r="E76" s="36"/>
    </row>
    <row r="77" spans="1:11" ht="26.25" thickBot="1" x14ac:dyDescent="0.3">
      <c r="A77" s="23" t="s">
        <v>143</v>
      </c>
      <c r="B77" s="13" t="s">
        <v>83</v>
      </c>
      <c r="C77" s="16">
        <v>12</v>
      </c>
      <c r="D77" s="17">
        <f>E77*499.9*12</f>
        <v>36292.74</v>
      </c>
      <c r="E77" s="31">
        <v>6.05</v>
      </c>
    </row>
    <row r="78" spans="1:11" ht="16.5" thickBot="1" x14ac:dyDescent="0.3">
      <c r="A78" s="22"/>
      <c r="B78" s="11" t="s">
        <v>84</v>
      </c>
      <c r="C78" s="18"/>
      <c r="D78" s="25">
        <f>D16+D22+D28+D36+D42+D47+D57+D60+D66+D72+D75+D77</f>
        <v>211037.78399999999</v>
      </c>
      <c r="E78" s="25">
        <f>E16+E22+E28+E36+E42+E47+E57+E60+E66+E72+E75+E77</f>
        <v>35.18</v>
      </c>
    </row>
    <row r="79" spans="1:11" ht="15.75" x14ac:dyDescent="0.25">
      <c r="K79" s="19"/>
    </row>
  </sheetData>
  <mergeCells count="42">
    <mergeCell ref="A74:E74"/>
    <mergeCell ref="A76:E76"/>
    <mergeCell ref="A65:E65"/>
    <mergeCell ref="D66:D70"/>
    <mergeCell ref="E66:E70"/>
    <mergeCell ref="A71:E71"/>
    <mergeCell ref="C72:C73"/>
    <mergeCell ref="D72:D73"/>
    <mergeCell ref="E72:E73"/>
    <mergeCell ref="B56:E56"/>
    <mergeCell ref="D57:D58"/>
    <mergeCell ref="E57:E58"/>
    <mergeCell ref="A59:E59"/>
    <mergeCell ref="D60:D64"/>
    <mergeCell ref="E60:E64"/>
    <mergeCell ref="B41:E41"/>
    <mergeCell ref="D42:D45"/>
    <mergeCell ref="E42:E45"/>
    <mergeCell ref="B46:E46"/>
    <mergeCell ref="D47:D55"/>
    <mergeCell ref="E47:E55"/>
    <mergeCell ref="B27:E27"/>
    <mergeCell ref="D28:D34"/>
    <mergeCell ref="E28:E34"/>
    <mergeCell ref="B35:E35"/>
    <mergeCell ref="D36:D40"/>
    <mergeCell ref="E36:E40"/>
    <mergeCell ref="D22:D26"/>
    <mergeCell ref="E22:E26"/>
    <mergeCell ref="A2:E2"/>
    <mergeCell ref="D3:E3"/>
    <mergeCell ref="D4:E4"/>
    <mergeCell ref="A6:E6"/>
    <mergeCell ref="A7:E7"/>
    <mergeCell ref="A9:A13"/>
    <mergeCell ref="B9:B13"/>
    <mergeCell ref="C9:C13"/>
    <mergeCell ref="B14:E14"/>
    <mergeCell ref="B15:E15"/>
    <mergeCell ref="D16:D20"/>
    <mergeCell ref="E16:E20"/>
    <mergeCell ref="B21:E21"/>
  </mergeCells>
  <pageMargins left="0.7" right="0.7" top="0.75" bottom="0.75" header="0.3" footer="0.3"/>
  <pageSetup paperSize="9" orientation="portrait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9"/>
  <sheetViews>
    <sheetView topLeftCell="A62" workbookViewId="0">
      <selection activeCell="G72" sqref="G72"/>
    </sheetView>
  </sheetViews>
  <sheetFormatPr defaultRowHeight="15" x14ac:dyDescent="0.25"/>
  <cols>
    <col min="1" max="1" width="17.28515625" style="21" customWidth="1"/>
    <col min="2" max="2" width="19.5703125" customWidth="1"/>
    <col min="3" max="3" width="17.28515625" customWidth="1"/>
    <col min="4" max="4" width="18.42578125" customWidth="1"/>
    <col min="5" max="5" width="20.42578125" style="26" customWidth="1"/>
  </cols>
  <sheetData>
    <row r="2" spans="1:11" x14ac:dyDescent="0.25">
      <c r="A2" s="32" t="s">
        <v>0</v>
      </c>
      <c r="B2" s="32"/>
      <c r="C2" s="32"/>
      <c r="D2" s="32"/>
      <c r="E2" s="32"/>
      <c r="K2" s="1"/>
    </row>
    <row r="3" spans="1:11" x14ac:dyDescent="0.25">
      <c r="D3" s="32" t="s">
        <v>85</v>
      </c>
      <c r="E3" s="32"/>
    </row>
    <row r="4" spans="1:11" x14ac:dyDescent="0.25">
      <c r="D4" s="32" t="s">
        <v>196</v>
      </c>
      <c r="E4" s="32"/>
      <c r="K4" s="2" t="s">
        <v>86</v>
      </c>
    </row>
    <row r="5" spans="1:11" x14ac:dyDescent="0.25">
      <c r="K5" s="2"/>
    </row>
    <row r="6" spans="1:11" x14ac:dyDescent="0.25">
      <c r="A6" s="33" t="s">
        <v>87</v>
      </c>
      <c r="B6" s="33"/>
      <c r="C6" s="33"/>
      <c r="D6" s="33"/>
      <c r="E6" s="33"/>
    </row>
    <row r="7" spans="1:11" x14ac:dyDescent="0.25">
      <c r="A7" s="33" t="s">
        <v>197</v>
      </c>
      <c r="B7" s="33"/>
      <c r="C7" s="33"/>
      <c r="D7" s="33"/>
      <c r="E7" s="33"/>
      <c r="K7" s="3"/>
    </row>
    <row r="8" spans="1:11" ht="16.5" thickBot="1" x14ac:dyDescent="0.3">
      <c r="K8" s="4"/>
    </row>
    <row r="9" spans="1:11" x14ac:dyDescent="0.25">
      <c r="A9" s="60" t="s">
        <v>2</v>
      </c>
      <c r="B9" s="54" t="s">
        <v>3</v>
      </c>
      <c r="C9" s="54" t="s">
        <v>4</v>
      </c>
      <c r="D9" s="5"/>
      <c r="E9" s="27"/>
    </row>
    <row r="10" spans="1:11" x14ac:dyDescent="0.25">
      <c r="A10" s="61"/>
      <c r="B10" s="55"/>
      <c r="C10" s="55"/>
      <c r="D10" s="6"/>
      <c r="E10" s="28"/>
    </row>
    <row r="11" spans="1:11" ht="28.5" x14ac:dyDescent="0.25">
      <c r="A11" s="61"/>
      <c r="B11" s="55"/>
      <c r="C11" s="55"/>
      <c r="D11" s="6" t="s">
        <v>5</v>
      </c>
      <c r="E11" s="28" t="s">
        <v>7</v>
      </c>
    </row>
    <row r="12" spans="1:11" x14ac:dyDescent="0.25">
      <c r="A12" s="61"/>
      <c r="B12" s="55"/>
      <c r="C12" s="55"/>
      <c r="D12" s="6" t="s">
        <v>6</v>
      </c>
      <c r="E12" s="28" t="s">
        <v>8</v>
      </c>
    </row>
    <row r="13" spans="1:11" ht="16.5" thickBot="1" x14ac:dyDescent="0.3">
      <c r="A13" s="62"/>
      <c r="B13" s="56"/>
      <c r="C13" s="56"/>
      <c r="D13" s="7"/>
      <c r="E13" s="29"/>
    </row>
    <row r="14" spans="1:11" ht="25.5" customHeight="1" thickBot="1" x14ac:dyDescent="0.3">
      <c r="A14" s="22"/>
      <c r="B14" s="37" t="s">
        <v>9</v>
      </c>
      <c r="C14" s="38"/>
      <c r="D14" s="38"/>
      <c r="E14" s="39"/>
    </row>
    <row r="15" spans="1:11" ht="15.75" thickBot="1" x14ac:dyDescent="0.3">
      <c r="A15" s="20" t="s">
        <v>89</v>
      </c>
      <c r="B15" s="57" t="s">
        <v>10</v>
      </c>
      <c r="C15" s="58"/>
      <c r="D15" s="58"/>
      <c r="E15" s="59"/>
    </row>
    <row r="16" spans="1:11" ht="102.75" thickBot="1" x14ac:dyDescent="0.3">
      <c r="A16" s="20" t="s">
        <v>91</v>
      </c>
      <c r="B16" s="8" t="s">
        <v>11</v>
      </c>
      <c r="C16" s="9" t="s">
        <v>12</v>
      </c>
      <c r="D16" s="40">
        <f>E16*380.2*12</f>
        <v>5794.2479999999996</v>
      </c>
      <c r="E16" s="43">
        <v>1.27</v>
      </c>
    </row>
    <row r="17" spans="1:5" ht="64.5" thickBot="1" x14ac:dyDescent="0.3">
      <c r="A17" s="20" t="s">
        <v>92</v>
      </c>
      <c r="B17" s="8" t="s">
        <v>13</v>
      </c>
      <c r="C17" s="9" t="s">
        <v>14</v>
      </c>
      <c r="D17" s="41"/>
      <c r="E17" s="44"/>
    </row>
    <row r="18" spans="1:5" ht="39" thickBot="1" x14ac:dyDescent="0.3">
      <c r="A18" s="20" t="s">
        <v>93</v>
      </c>
      <c r="B18" s="8" t="s">
        <v>15</v>
      </c>
      <c r="C18" s="9" t="s">
        <v>14</v>
      </c>
      <c r="D18" s="41"/>
      <c r="E18" s="44"/>
    </row>
    <row r="19" spans="1:5" ht="39" thickBot="1" x14ac:dyDescent="0.3">
      <c r="A19" s="20" t="s">
        <v>94</v>
      </c>
      <c r="B19" s="8" t="s">
        <v>16</v>
      </c>
      <c r="C19" s="9" t="s">
        <v>14</v>
      </c>
      <c r="D19" s="41"/>
      <c r="E19" s="44"/>
    </row>
    <row r="20" spans="1:5" ht="26.25" thickBot="1" x14ac:dyDescent="0.3">
      <c r="A20" s="20" t="s">
        <v>95</v>
      </c>
      <c r="B20" s="8" t="s">
        <v>17</v>
      </c>
      <c r="C20" s="9" t="s">
        <v>14</v>
      </c>
      <c r="D20" s="42"/>
      <c r="E20" s="45"/>
    </row>
    <row r="21" spans="1:5" ht="15.75" thickBot="1" x14ac:dyDescent="0.3">
      <c r="A21" s="20" t="s">
        <v>18</v>
      </c>
      <c r="B21" s="57" t="s">
        <v>19</v>
      </c>
      <c r="C21" s="58"/>
      <c r="D21" s="58"/>
      <c r="E21" s="59"/>
    </row>
    <row r="22" spans="1:5" ht="51.75" thickBot="1" x14ac:dyDescent="0.3">
      <c r="A22" s="20" t="s">
        <v>96</v>
      </c>
      <c r="B22" s="8" t="s">
        <v>20</v>
      </c>
      <c r="C22" s="9" t="s">
        <v>14</v>
      </c>
      <c r="D22" s="40">
        <f>E22*380.2*12</f>
        <v>14234.687999999998</v>
      </c>
      <c r="E22" s="43">
        <v>3.12</v>
      </c>
    </row>
    <row r="23" spans="1:5" ht="51.75" thickBot="1" x14ac:dyDescent="0.3">
      <c r="A23" s="20" t="s">
        <v>97</v>
      </c>
      <c r="B23" s="8" t="s">
        <v>21</v>
      </c>
      <c r="C23" s="9" t="s">
        <v>14</v>
      </c>
      <c r="D23" s="41"/>
      <c r="E23" s="44"/>
    </row>
    <row r="24" spans="1:5" ht="26.25" thickBot="1" x14ac:dyDescent="0.3">
      <c r="A24" s="20" t="s">
        <v>98</v>
      </c>
      <c r="B24" s="8" t="s">
        <v>22</v>
      </c>
      <c r="C24" s="9" t="s">
        <v>23</v>
      </c>
      <c r="D24" s="41"/>
      <c r="E24" s="44"/>
    </row>
    <row r="25" spans="1:5" ht="26.25" thickBot="1" x14ac:dyDescent="0.3">
      <c r="A25" s="20" t="s">
        <v>99</v>
      </c>
      <c r="B25" s="8" t="s">
        <v>24</v>
      </c>
      <c r="C25" s="9" t="s">
        <v>23</v>
      </c>
      <c r="D25" s="41"/>
      <c r="E25" s="44"/>
    </row>
    <row r="26" spans="1:5" ht="26.25" thickBot="1" x14ac:dyDescent="0.3">
      <c r="A26" s="20" t="s">
        <v>100</v>
      </c>
      <c r="B26" s="8" t="s">
        <v>25</v>
      </c>
      <c r="C26" s="9" t="s">
        <v>14</v>
      </c>
      <c r="D26" s="42"/>
      <c r="E26" s="45"/>
    </row>
    <row r="27" spans="1:5" ht="15.75" thickBot="1" x14ac:dyDescent="0.3">
      <c r="A27" s="20" t="s">
        <v>90</v>
      </c>
      <c r="B27" s="57" t="s">
        <v>26</v>
      </c>
      <c r="C27" s="58"/>
      <c r="D27" s="58"/>
      <c r="E27" s="59"/>
    </row>
    <row r="28" spans="1:5" ht="51.75" thickBot="1" x14ac:dyDescent="0.3">
      <c r="A28" s="20" t="s">
        <v>101</v>
      </c>
      <c r="B28" s="8" t="s">
        <v>27</v>
      </c>
      <c r="C28" s="9" t="s">
        <v>14</v>
      </c>
      <c r="D28" s="54">
        <f>E28*380.2*12</f>
        <v>16287.767999999998</v>
      </c>
      <c r="E28" s="43">
        <v>3.57</v>
      </c>
    </row>
    <row r="29" spans="1:5" ht="51.75" thickBot="1" x14ac:dyDescent="0.3">
      <c r="A29" s="20" t="s">
        <v>102</v>
      </c>
      <c r="B29" s="8" t="s">
        <v>28</v>
      </c>
      <c r="C29" s="9" t="s">
        <v>14</v>
      </c>
      <c r="D29" s="55"/>
      <c r="E29" s="44"/>
    </row>
    <row r="30" spans="1:5" ht="39" thickBot="1" x14ac:dyDescent="0.3">
      <c r="A30" s="20" t="s">
        <v>103</v>
      </c>
      <c r="B30" s="8" t="s">
        <v>29</v>
      </c>
      <c r="C30" s="9" t="s">
        <v>23</v>
      </c>
      <c r="D30" s="55"/>
      <c r="E30" s="44"/>
    </row>
    <row r="31" spans="1:5" ht="26.25" thickBot="1" x14ac:dyDescent="0.3">
      <c r="A31" s="20" t="s">
        <v>104</v>
      </c>
      <c r="B31" s="8" t="s">
        <v>30</v>
      </c>
      <c r="C31" s="9" t="s">
        <v>23</v>
      </c>
      <c r="D31" s="55"/>
      <c r="E31" s="44"/>
    </row>
    <row r="32" spans="1:5" ht="26.25" thickBot="1" x14ac:dyDescent="0.3">
      <c r="A32" s="20" t="s">
        <v>105</v>
      </c>
      <c r="B32" s="8" t="s">
        <v>31</v>
      </c>
      <c r="C32" s="9" t="s">
        <v>14</v>
      </c>
      <c r="D32" s="55"/>
      <c r="E32" s="44"/>
    </row>
    <row r="33" spans="1:5" ht="39" thickBot="1" x14ac:dyDescent="0.3">
      <c r="A33" s="20" t="s">
        <v>106</v>
      </c>
      <c r="B33" s="8" t="s">
        <v>32</v>
      </c>
      <c r="C33" s="9" t="s">
        <v>14</v>
      </c>
      <c r="D33" s="55"/>
      <c r="E33" s="44"/>
    </row>
    <row r="34" spans="1:5" ht="26.25" thickBot="1" x14ac:dyDescent="0.3">
      <c r="A34" s="20" t="s">
        <v>107</v>
      </c>
      <c r="B34" s="8" t="s">
        <v>33</v>
      </c>
      <c r="C34" s="9" t="s">
        <v>14</v>
      </c>
      <c r="D34" s="56"/>
      <c r="E34" s="45"/>
    </row>
    <row r="35" spans="1:5" ht="15.75" thickBot="1" x14ac:dyDescent="0.3">
      <c r="A35" s="20" t="s">
        <v>108</v>
      </c>
      <c r="B35" s="57" t="s">
        <v>34</v>
      </c>
      <c r="C35" s="58"/>
      <c r="D35" s="58"/>
      <c r="E35" s="59"/>
    </row>
    <row r="36" spans="1:5" ht="26.25" thickBot="1" x14ac:dyDescent="0.3">
      <c r="A36" s="20" t="s">
        <v>109</v>
      </c>
      <c r="B36" s="8" t="s">
        <v>35</v>
      </c>
      <c r="C36" s="9" t="s">
        <v>36</v>
      </c>
      <c r="D36" s="40">
        <f>E36*380.2*12</f>
        <v>10219.776</v>
      </c>
      <c r="E36" s="43">
        <v>2.2400000000000002</v>
      </c>
    </row>
    <row r="37" spans="1:5" ht="39" thickBot="1" x14ac:dyDescent="0.3">
      <c r="A37" s="20" t="s">
        <v>110</v>
      </c>
      <c r="B37" s="8" t="s">
        <v>37</v>
      </c>
      <c r="C37" s="9" t="s">
        <v>14</v>
      </c>
      <c r="D37" s="41"/>
      <c r="E37" s="44"/>
    </row>
    <row r="38" spans="1:5" ht="51.75" thickBot="1" x14ac:dyDescent="0.3">
      <c r="A38" s="20" t="s">
        <v>111</v>
      </c>
      <c r="B38" s="8" t="s">
        <v>38</v>
      </c>
      <c r="C38" s="9" t="s">
        <v>14</v>
      </c>
      <c r="D38" s="41"/>
      <c r="E38" s="44"/>
    </row>
    <row r="39" spans="1:5" ht="39" thickBot="1" x14ac:dyDescent="0.3">
      <c r="A39" s="20" t="s">
        <v>112</v>
      </c>
      <c r="B39" s="8" t="s">
        <v>39</v>
      </c>
      <c r="C39" s="9" t="s">
        <v>14</v>
      </c>
      <c r="D39" s="41"/>
      <c r="E39" s="44"/>
    </row>
    <row r="40" spans="1:5" ht="39" thickBot="1" x14ac:dyDescent="0.3">
      <c r="A40" s="20" t="s">
        <v>113</v>
      </c>
      <c r="B40" s="8" t="s">
        <v>40</v>
      </c>
      <c r="C40" s="9" t="s">
        <v>14</v>
      </c>
      <c r="D40" s="42"/>
      <c r="E40" s="45"/>
    </row>
    <row r="41" spans="1:5" ht="15.75" thickBot="1" x14ac:dyDescent="0.3">
      <c r="A41" s="20" t="s">
        <v>114</v>
      </c>
      <c r="B41" s="57" t="s">
        <v>41</v>
      </c>
      <c r="C41" s="58"/>
      <c r="D41" s="58"/>
      <c r="E41" s="59"/>
    </row>
    <row r="42" spans="1:5" ht="26.25" thickBot="1" x14ac:dyDescent="0.3">
      <c r="A42" s="20" t="s">
        <v>115</v>
      </c>
      <c r="B42" s="8" t="s">
        <v>42</v>
      </c>
      <c r="C42" s="9" t="s">
        <v>36</v>
      </c>
      <c r="D42" s="54">
        <f>E42*380.2*12</f>
        <v>33351.144</v>
      </c>
      <c r="E42" s="43">
        <v>7.31</v>
      </c>
    </row>
    <row r="43" spans="1:5" ht="26.25" thickBot="1" x14ac:dyDescent="0.3">
      <c r="A43" s="20" t="s">
        <v>116</v>
      </c>
      <c r="B43" s="10" t="s">
        <v>43</v>
      </c>
      <c r="C43" s="10" t="s">
        <v>23</v>
      </c>
      <c r="D43" s="55"/>
      <c r="E43" s="44"/>
    </row>
    <row r="44" spans="1:5" ht="26.25" thickBot="1" x14ac:dyDescent="0.3">
      <c r="A44" s="20" t="s">
        <v>117</v>
      </c>
      <c r="B44" s="9" t="s">
        <v>44</v>
      </c>
      <c r="C44" s="9" t="s">
        <v>23</v>
      </c>
      <c r="D44" s="55"/>
      <c r="E44" s="44"/>
    </row>
    <row r="45" spans="1:5" ht="39" thickBot="1" x14ac:dyDescent="0.3">
      <c r="A45" s="20" t="s">
        <v>118</v>
      </c>
      <c r="B45" s="8" t="s">
        <v>45</v>
      </c>
      <c r="C45" s="9" t="s">
        <v>14</v>
      </c>
      <c r="D45" s="56"/>
      <c r="E45" s="45"/>
    </row>
    <row r="46" spans="1:5" ht="25.5" customHeight="1" thickBot="1" x14ac:dyDescent="0.3">
      <c r="A46" s="22"/>
      <c r="B46" s="37" t="s">
        <v>46</v>
      </c>
      <c r="C46" s="38"/>
      <c r="D46" s="38"/>
      <c r="E46" s="39"/>
    </row>
    <row r="47" spans="1:5" ht="39" thickBot="1" x14ac:dyDescent="0.3">
      <c r="A47" s="20" t="s">
        <v>119</v>
      </c>
      <c r="B47" s="8" t="s">
        <v>47</v>
      </c>
      <c r="C47" s="9" t="s">
        <v>48</v>
      </c>
      <c r="D47" s="54">
        <f>E47*380.2*12</f>
        <v>24363.215999999997</v>
      </c>
      <c r="E47" s="43">
        <v>5.34</v>
      </c>
    </row>
    <row r="48" spans="1:5" ht="29.25" thickBot="1" x14ac:dyDescent="0.3">
      <c r="A48" s="20" t="s">
        <v>120</v>
      </c>
      <c r="B48" s="8" t="s">
        <v>49</v>
      </c>
      <c r="C48" s="9" t="s">
        <v>14</v>
      </c>
      <c r="D48" s="55"/>
      <c r="E48" s="44"/>
    </row>
    <row r="49" spans="1:5" ht="64.5" thickBot="1" x14ac:dyDescent="0.3">
      <c r="A49" s="20" t="s">
        <v>121</v>
      </c>
      <c r="B49" s="8" t="s">
        <v>50</v>
      </c>
      <c r="C49" s="9" t="s">
        <v>23</v>
      </c>
      <c r="D49" s="55"/>
      <c r="E49" s="44"/>
    </row>
    <row r="50" spans="1:5" ht="26.25" thickBot="1" x14ac:dyDescent="0.3">
      <c r="A50" s="20" t="s">
        <v>122</v>
      </c>
      <c r="B50" s="8" t="s">
        <v>51</v>
      </c>
      <c r="C50" s="9" t="s">
        <v>14</v>
      </c>
      <c r="D50" s="55"/>
      <c r="E50" s="44"/>
    </row>
    <row r="51" spans="1:5" ht="26.25" thickBot="1" x14ac:dyDescent="0.3">
      <c r="A51" s="20" t="s">
        <v>123</v>
      </c>
      <c r="B51" s="8" t="s">
        <v>52</v>
      </c>
      <c r="C51" s="9" t="s">
        <v>14</v>
      </c>
      <c r="D51" s="55"/>
      <c r="E51" s="44"/>
    </row>
    <row r="52" spans="1:5" ht="26.25" thickBot="1" x14ac:dyDescent="0.3">
      <c r="A52" s="20" t="s">
        <v>124</v>
      </c>
      <c r="B52" s="8" t="s">
        <v>53</v>
      </c>
      <c r="C52" s="9" t="s">
        <v>36</v>
      </c>
      <c r="D52" s="55"/>
      <c r="E52" s="44"/>
    </row>
    <row r="53" spans="1:5" ht="26.25" thickBot="1" x14ac:dyDescent="0.3">
      <c r="A53" s="20" t="s">
        <v>125</v>
      </c>
      <c r="B53" s="8" t="s">
        <v>54</v>
      </c>
      <c r="C53" s="9" t="s">
        <v>14</v>
      </c>
      <c r="D53" s="55"/>
      <c r="E53" s="44"/>
    </row>
    <row r="54" spans="1:5" ht="26.25" thickBot="1" x14ac:dyDescent="0.3">
      <c r="A54" s="20" t="s">
        <v>126</v>
      </c>
      <c r="B54" s="8" t="s">
        <v>55</v>
      </c>
      <c r="C54" s="9" t="s">
        <v>14</v>
      </c>
      <c r="D54" s="55"/>
      <c r="E54" s="44"/>
    </row>
    <row r="55" spans="1:5" ht="26.25" thickBot="1" x14ac:dyDescent="0.3">
      <c r="A55" s="20" t="s">
        <v>127</v>
      </c>
      <c r="B55" s="8" t="s">
        <v>56</v>
      </c>
      <c r="C55" s="9" t="s">
        <v>14</v>
      </c>
      <c r="D55" s="56"/>
      <c r="E55" s="45"/>
    </row>
    <row r="56" spans="1:5" ht="16.5" thickBot="1" x14ac:dyDescent="0.3">
      <c r="A56" s="22"/>
      <c r="B56" s="37" t="s">
        <v>57</v>
      </c>
      <c r="C56" s="38"/>
      <c r="D56" s="38"/>
      <c r="E56" s="39"/>
    </row>
    <row r="57" spans="1:5" ht="77.25" thickBot="1" x14ac:dyDescent="0.3">
      <c r="A57" s="20" t="s">
        <v>128</v>
      </c>
      <c r="B57" s="8" t="s">
        <v>58</v>
      </c>
      <c r="C57" s="9" t="s">
        <v>59</v>
      </c>
      <c r="D57" s="54">
        <f>E57*380.2*12</f>
        <v>5292.384</v>
      </c>
      <c r="E57" s="43">
        <v>1.1599999999999999</v>
      </c>
    </row>
    <row r="58" spans="1:5" ht="39" thickBot="1" x14ac:dyDescent="0.3">
      <c r="A58" s="20" t="s">
        <v>129</v>
      </c>
      <c r="B58" s="8" t="s">
        <v>60</v>
      </c>
      <c r="C58" s="9" t="s">
        <v>61</v>
      </c>
      <c r="D58" s="56"/>
      <c r="E58" s="45"/>
    </row>
    <row r="59" spans="1:5" ht="15.75" thickBot="1" x14ac:dyDescent="0.3">
      <c r="A59" s="37" t="s">
        <v>62</v>
      </c>
      <c r="B59" s="38"/>
      <c r="C59" s="38"/>
      <c r="D59" s="38"/>
      <c r="E59" s="39"/>
    </row>
    <row r="60" spans="1:5" ht="39" thickBot="1" x14ac:dyDescent="0.3">
      <c r="A60" s="20" t="s">
        <v>130</v>
      </c>
      <c r="B60" s="8" t="s">
        <v>63</v>
      </c>
      <c r="C60" s="9" t="s">
        <v>64</v>
      </c>
      <c r="D60" s="40">
        <f>E60*380.2*12</f>
        <v>8121.0720000000001</v>
      </c>
      <c r="E60" s="43">
        <v>1.78</v>
      </c>
    </row>
    <row r="61" spans="1:5" ht="26.25" thickBot="1" x14ac:dyDescent="0.3">
      <c r="A61" s="20" t="s">
        <v>131</v>
      </c>
      <c r="B61" s="8" t="s">
        <v>65</v>
      </c>
      <c r="C61" s="9" t="s">
        <v>66</v>
      </c>
      <c r="D61" s="41"/>
      <c r="E61" s="44"/>
    </row>
    <row r="62" spans="1:5" ht="77.25" thickBot="1" x14ac:dyDescent="0.3">
      <c r="A62" s="20" t="s">
        <v>132</v>
      </c>
      <c r="B62" s="8" t="s">
        <v>67</v>
      </c>
      <c r="C62" s="9" t="s">
        <v>36</v>
      </c>
      <c r="D62" s="41"/>
      <c r="E62" s="44"/>
    </row>
    <row r="63" spans="1:5" ht="39" thickBot="1" x14ac:dyDescent="0.3">
      <c r="A63" s="20" t="s">
        <v>133</v>
      </c>
      <c r="B63" s="8" t="s">
        <v>68</v>
      </c>
      <c r="C63" s="9" t="s">
        <v>66</v>
      </c>
      <c r="D63" s="41"/>
      <c r="E63" s="44"/>
    </row>
    <row r="64" spans="1:5" ht="15.75" thickBot="1" x14ac:dyDescent="0.3">
      <c r="A64" s="20" t="s">
        <v>134</v>
      </c>
      <c r="B64" s="8" t="s">
        <v>69</v>
      </c>
      <c r="C64" s="9" t="s">
        <v>70</v>
      </c>
      <c r="D64" s="42"/>
      <c r="E64" s="45"/>
    </row>
    <row r="65" spans="1:11" ht="25.5" customHeight="1" thickBot="1" x14ac:dyDescent="0.3">
      <c r="A65" s="37" t="s">
        <v>71</v>
      </c>
      <c r="B65" s="38"/>
      <c r="C65" s="38"/>
      <c r="D65" s="38"/>
      <c r="E65" s="39"/>
    </row>
    <row r="66" spans="1:11" ht="16.5" thickBot="1" x14ac:dyDescent="0.3">
      <c r="A66" s="20" t="s">
        <v>135</v>
      </c>
      <c r="B66" s="11" t="s">
        <v>72</v>
      </c>
      <c r="C66" s="12"/>
      <c r="D66" s="40">
        <f>E66*380.2*12</f>
        <v>6341.735999999999</v>
      </c>
      <c r="E66" s="43">
        <v>1.39</v>
      </c>
    </row>
    <row r="67" spans="1:11" ht="77.25" thickBot="1" x14ac:dyDescent="0.3">
      <c r="A67" s="20" t="s">
        <v>136</v>
      </c>
      <c r="B67" s="8" t="s">
        <v>73</v>
      </c>
      <c r="C67" s="9" t="s">
        <v>14</v>
      </c>
      <c r="D67" s="41"/>
      <c r="E67" s="44"/>
    </row>
    <row r="68" spans="1:11" ht="39" thickBot="1" x14ac:dyDescent="0.3">
      <c r="A68" s="20" t="s">
        <v>137</v>
      </c>
      <c r="B68" s="8" t="s">
        <v>74</v>
      </c>
      <c r="C68" s="9" t="s">
        <v>66</v>
      </c>
      <c r="D68" s="41"/>
      <c r="E68" s="44"/>
    </row>
    <row r="69" spans="1:11" ht="16.5" thickBot="1" x14ac:dyDescent="0.3">
      <c r="A69" s="20" t="s">
        <v>138</v>
      </c>
      <c r="B69" s="11" t="s">
        <v>75</v>
      </c>
      <c r="C69" s="12"/>
      <c r="D69" s="41"/>
      <c r="E69" s="44"/>
    </row>
    <row r="70" spans="1:11" ht="39" thickBot="1" x14ac:dyDescent="0.3">
      <c r="A70" s="20" t="s">
        <v>139</v>
      </c>
      <c r="B70" s="8" t="s">
        <v>74</v>
      </c>
      <c r="C70" s="9" t="s">
        <v>64</v>
      </c>
      <c r="D70" s="42"/>
      <c r="E70" s="45"/>
    </row>
    <row r="71" spans="1:11" ht="15.75" thickBot="1" x14ac:dyDescent="0.3">
      <c r="A71" s="46" t="s">
        <v>76</v>
      </c>
      <c r="B71" s="47"/>
      <c r="C71" s="47"/>
      <c r="D71" s="47"/>
      <c r="E71" s="48"/>
    </row>
    <row r="72" spans="1:11" ht="39" thickBot="1" x14ac:dyDescent="0.3">
      <c r="A72" s="23" t="s">
        <v>140</v>
      </c>
      <c r="B72" s="13" t="s">
        <v>77</v>
      </c>
      <c r="C72" s="49" t="s">
        <v>78</v>
      </c>
      <c r="D72" s="49">
        <f>E72*380.2*12</f>
        <v>8303.5680000000011</v>
      </c>
      <c r="E72" s="51">
        <v>1.82</v>
      </c>
    </row>
    <row r="73" spans="1:11" ht="39" thickBot="1" x14ac:dyDescent="0.3">
      <c r="A73" s="24" t="s">
        <v>141</v>
      </c>
      <c r="B73" s="14" t="s">
        <v>79</v>
      </c>
      <c r="C73" s="50"/>
      <c r="D73" s="50"/>
      <c r="E73" s="52"/>
    </row>
    <row r="74" spans="1:11" ht="15.75" thickBot="1" x14ac:dyDescent="0.3">
      <c r="A74" s="53" t="s">
        <v>80</v>
      </c>
      <c r="B74" s="35"/>
      <c r="C74" s="35"/>
      <c r="D74" s="35"/>
      <c r="E74" s="36"/>
    </row>
    <row r="75" spans="1:11" ht="39" thickBot="1" x14ac:dyDescent="0.3">
      <c r="A75" s="24" t="s">
        <v>142</v>
      </c>
      <c r="B75" s="14" t="s">
        <v>81</v>
      </c>
      <c r="C75" s="14" t="s">
        <v>14</v>
      </c>
      <c r="D75" s="15">
        <f>E75*380.2*12</f>
        <v>593.11200000000008</v>
      </c>
      <c r="E75" s="30">
        <v>0.13</v>
      </c>
    </row>
    <row r="76" spans="1:11" ht="15.75" thickBot="1" x14ac:dyDescent="0.3">
      <c r="A76" s="34" t="s">
        <v>82</v>
      </c>
      <c r="B76" s="35"/>
      <c r="C76" s="35"/>
      <c r="D76" s="35"/>
      <c r="E76" s="36"/>
    </row>
    <row r="77" spans="1:11" ht="26.25" thickBot="1" x14ac:dyDescent="0.3">
      <c r="A77" s="23" t="s">
        <v>143</v>
      </c>
      <c r="B77" s="13" t="s">
        <v>83</v>
      </c>
      <c r="C77" s="16">
        <v>12</v>
      </c>
      <c r="D77" s="17">
        <f>E77*380.2*12</f>
        <v>27602.52</v>
      </c>
      <c r="E77" s="31">
        <v>6.05</v>
      </c>
    </row>
    <row r="78" spans="1:11" ht="16.5" thickBot="1" x14ac:dyDescent="0.3">
      <c r="A78" s="22"/>
      <c r="B78" s="11" t="s">
        <v>84</v>
      </c>
      <c r="C78" s="18"/>
      <c r="D78" s="25">
        <f>D16+D22+D28+D36+D42+D47+D57+D60+D66+D72+D75+D77</f>
        <v>160505.23199999999</v>
      </c>
      <c r="E78" s="25">
        <f>E16+E22+E28+E36+E42+E47+E57+E60+E66+E72+E75+E77</f>
        <v>35.18</v>
      </c>
    </row>
    <row r="79" spans="1:11" ht="15.75" x14ac:dyDescent="0.25">
      <c r="K79" s="19"/>
    </row>
  </sheetData>
  <mergeCells count="42">
    <mergeCell ref="A74:E74"/>
    <mergeCell ref="A76:E76"/>
    <mergeCell ref="A65:E65"/>
    <mergeCell ref="D66:D70"/>
    <mergeCell ref="E66:E70"/>
    <mergeCell ref="A71:E71"/>
    <mergeCell ref="C72:C73"/>
    <mergeCell ref="D72:D73"/>
    <mergeCell ref="E72:E73"/>
    <mergeCell ref="B56:E56"/>
    <mergeCell ref="D57:D58"/>
    <mergeCell ref="E57:E58"/>
    <mergeCell ref="A59:E59"/>
    <mergeCell ref="D60:D64"/>
    <mergeCell ref="E60:E64"/>
    <mergeCell ref="B41:E41"/>
    <mergeCell ref="D42:D45"/>
    <mergeCell ref="E42:E45"/>
    <mergeCell ref="B46:E46"/>
    <mergeCell ref="D47:D55"/>
    <mergeCell ref="E47:E55"/>
    <mergeCell ref="B27:E27"/>
    <mergeCell ref="D28:D34"/>
    <mergeCell ref="E28:E34"/>
    <mergeCell ref="B35:E35"/>
    <mergeCell ref="D36:D40"/>
    <mergeCell ref="E36:E40"/>
    <mergeCell ref="D22:D26"/>
    <mergeCell ref="E22:E26"/>
    <mergeCell ref="A2:E2"/>
    <mergeCell ref="D3:E3"/>
    <mergeCell ref="D4:E4"/>
    <mergeCell ref="A6:E6"/>
    <mergeCell ref="A7:E7"/>
    <mergeCell ref="A9:A13"/>
    <mergeCell ref="B9:B13"/>
    <mergeCell ref="C9:C13"/>
    <mergeCell ref="B14:E14"/>
    <mergeCell ref="B15:E15"/>
    <mergeCell ref="D16:D20"/>
    <mergeCell ref="E16:E20"/>
    <mergeCell ref="B21:E21"/>
  </mergeCells>
  <pageMargins left="0.7" right="0.7" top="0.75" bottom="0.75" header="0.3" footer="0.3"/>
  <pageSetup paperSize="9" orientation="portrait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K79"/>
  <sheetViews>
    <sheetView topLeftCell="A65" workbookViewId="0">
      <selection activeCell="E87" sqref="E87"/>
    </sheetView>
  </sheetViews>
  <sheetFormatPr defaultRowHeight="15" x14ac:dyDescent="0.25"/>
  <cols>
    <col min="1" max="1" width="17.28515625" style="21" customWidth="1"/>
    <col min="2" max="2" width="19.5703125" customWidth="1"/>
    <col min="3" max="3" width="17.28515625" customWidth="1"/>
    <col min="4" max="4" width="18.42578125" customWidth="1"/>
    <col min="5" max="5" width="20.42578125" style="26" customWidth="1"/>
  </cols>
  <sheetData>
    <row r="2" spans="1:11" x14ac:dyDescent="0.25">
      <c r="A2" s="32" t="s">
        <v>0</v>
      </c>
      <c r="B2" s="32"/>
      <c r="C2" s="32"/>
      <c r="D2" s="32"/>
      <c r="E2" s="32"/>
      <c r="K2" s="1"/>
    </row>
    <row r="3" spans="1:11" x14ac:dyDescent="0.25">
      <c r="D3" s="32" t="s">
        <v>85</v>
      </c>
      <c r="E3" s="32"/>
    </row>
    <row r="4" spans="1:11" x14ac:dyDescent="0.25">
      <c r="D4" s="32" t="s">
        <v>198</v>
      </c>
      <c r="E4" s="32"/>
      <c r="K4" s="2" t="s">
        <v>86</v>
      </c>
    </row>
    <row r="5" spans="1:11" x14ac:dyDescent="0.25">
      <c r="K5" s="2"/>
    </row>
    <row r="6" spans="1:11" x14ac:dyDescent="0.25">
      <c r="A6" s="33" t="s">
        <v>87</v>
      </c>
      <c r="B6" s="33"/>
      <c r="C6" s="33"/>
      <c r="D6" s="33"/>
      <c r="E6" s="33"/>
    </row>
    <row r="7" spans="1:11" x14ac:dyDescent="0.25">
      <c r="A7" s="33" t="s">
        <v>199</v>
      </c>
      <c r="B7" s="33"/>
      <c r="C7" s="33"/>
      <c r="D7" s="33"/>
      <c r="E7" s="33"/>
      <c r="K7" s="3"/>
    </row>
    <row r="8" spans="1:11" ht="16.5" thickBot="1" x14ac:dyDescent="0.3">
      <c r="K8" s="4"/>
    </row>
    <row r="9" spans="1:11" x14ac:dyDescent="0.25">
      <c r="A9" s="60" t="s">
        <v>2</v>
      </c>
      <c r="B9" s="54" t="s">
        <v>3</v>
      </c>
      <c r="C9" s="54" t="s">
        <v>4</v>
      </c>
      <c r="D9" s="5"/>
      <c r="E9" s="27"/>
    </row>
    <row r="10" spans="1:11" x14ac:dyDescent="0.25">
      <c r="A10" s="61"/>
      <c r="B10" s="55"/>
      <c r="C10" s="55"/>
      <c r="D10" s="6"/>
      <c r="E10" s="28"/>
    </row>
    <row r="11" spans="1:11" ht="28.5" x14ac:dyDescent="0.25">
      <c r="A11" s="61"/>
      <c r="B11" s="55"/>
      <c r="C11" s="55"/>
      <c r="D11" s="6" t="s">
        <v>5</v>
      </c>
      <c r="E11" s="28" t="s">
        <v>7</v>
      </c>
    </row>
    <row r="12" spans="1:11" x14ac:dyDescent="0.25">
      <c r="A12" s="61"/>
      <c r="B12" s="55"/>
      <c r="C12" s="55"/>
      <c r="D12" s="6" t="s">
        <v>6</v>
      </c>
      <c r="E12" s="28" t="s">
        <v>8</v>
      </c>
    </row>
    <row r="13" spans="1:11" ht="16.5" thickBot="1" x14ac:dyDescent="0.3">
      <c r="A13" s="62"/>
      <c r="B13" s="56"/>
      <c r="C13" s="56"/>
      <c r="D13" s="7"/>
      <c r="E13" s="29"/>
    </row>
    <row r="14" spans="1:11" ht="25.5" customHeight="1" thickBot="1" x14ac:dyDescent="0.3">
      <c r="A14" s="22"/>
      <c r="B14" s="37" t="s">
        <v>9</v>
      </c>
      <c r="C14" s="38"/>
      <c r="D14" s="38"/>
      <c r="E14" s="39"/>
    </row>
    <row r="15" spans="1:11" ht="15.75" thickBot="1" x14ac:dyDescent="0.3">
      <c r="A15" s="20" t="s">
        <v>89</v>
      </c>
      <c r="B15" s="57" t="s">
        <v>10</v>
      </c>
      <c r="C15" s="58"/>
      <c r="D15" s="58"/>
      <c r="E15" s="59"/>
    </row>
    <row r="16" spans="1:11" ht="102.75" thickBot="1" x14ac:dyDescent="0.3">
      <c r="A16" s="20" t="s">
        <v>91</v>
      </c>
      <c r="B16" s="8" t="s">
        <v>11</v>
      </c>
      <c r="C16" s="9" t="s">
        <v>12</v>
      </c>
      <c r="D16" s="40">
        <f>E16*788.7*12</f>
        <v>5300.0640000000012</v>
      </c>
      <c r="E16" s="43">
        <v>0.56000000000000005</v>
      </c>
    </row>
    <row r="17" spans="1:5" ht="64.5" thickBot="1" x14ac:dyDescent="0.3">
      <c r="A17" s="20" t="s">
        <v>92</v>
      </c>
      <c r="B17" s="8" t="s">
        <v>13</v>
      </c>
      <c r="C17" s="9" t="s">
        <v>14</v>
      </c>
      <c r="D17" s="41"/>
      <c r="E17" s="44"/>
    </row>
    <row r="18" spans="1:5" ht="39" thickBot="1" x14ac:dyDescent="0.3">
      <c r="A18" s="20" t="s">
        <v>93</v>
      </c>
      <c r="B18" s="8" t="s">
        <v>15</v>
      </c>
      <c r="C18" s="9" t="s">
        <v>14</v>
      </c>
      <c r="D18" s="41"/>
      <c r="E18" s="44"/>
    </row>
    <row r="19" spans="1:5" ht="39" thickBot="1" x14ac:dyDescent="0.3">
      <c r="A19" s="20" t="s">
        <v>94</v>
      </c>
      <c r="B19" s="8" t="s">
        <v>16</v>
      </c>
      <c r="C19" s="9" t="s">
        <v>14</v>
      </c>
      <c r="D19" s="41"/>
      <c r="E19" s="44"/>
    </row>
    <row r="20" spans="1:5" ht="26.25" thickBot="1" x14ac:dyDescent="0.3">
      <c r="A20" s="20" t="s">
        <v>95</v>
      </c>
      <c r="B20" s="8" t="s">
        <v>17</v>
      </c>
      <c r="C20" s="9" t="s">
        <v>14</v>
      </c>
      <c r="D20" s="42"/>
      <c r="E20" s="45"/>
    </row>
    <row r="21" spans="1:5" ht="15.75" thickBot="1" x14ac:dyDescent="0.3">
      <c r="A21" s="20" t="s">
        <v>18</v>
      </c>
      <c r="B21" s="57" t="s">
        <v>19</v>
      </c>
      <c r="C21" s="58"/>
      <c r="D21" s="58"/>
      <c r="E21" s="59"/>
    </row>
    <row r="22" spans="1:5" ht="51.75" thickBot="1" x14ac:dyDescent="0.3">
      <c r="A22" s="20" t="s">
        <v>96</v>
      </c>
      <c r="B22" s="8" t="s">
        <v>20</v>
      </c>
      <c r="C22" s="9" t="s">
        <v>14</v>
      </c>
      <c r="D22" s="40">
        <f>E22*788.7*12</f>
        <v>11925.144</v>
      </c>
      <c r="E22" s="43">
        <v>1.26</v>
      </c>
    </row>
    <row r="23" spans="1:5" ht="51.75" thickBot="1" x14ac:dyDescent="0.3">
      <c r="A23" s="20" t="s">
        <v>97</v>
      </c>
      <c r="B23" s="8" t="s">
        <v>21</v>
      </c>
      <c r="C23" s="9" t="s">
        <v>14</v>
      </c>
      <c r="D23" s="41"/>
      <c r="E23" s="44"/>
    </row>
    <row r="24" spans="1:5" ht="26.25" thickBot="1" x14ac:dyDescent="0.3">
      <c r="A24" s="20" t="s">
        <v>98</v>
      </c>
      <c r="B24" s="8" t="s">
        <v>22</v>
      </c>
      <c r="C24" s="9" t="s">
        <v>23</v>
      </c>
      <c r="D24" s="41"/>
      <c r="E24" s="44"/>
    </row>
    <row r="25" spans="1:5" ht="26.25" thickBot="1" x14ac:dyDescent="0.3">
      <c r="A25" s="20" t="s">
        <v>99</v>
      </c>
      <c r="B25" s="8" t="s">
        <v>24</v>
      </c>
      <c r="C25" s="9" t="s">
        <v>23</v>
      </c>
      <c r="D25" s="41"/>
      <c r="E25" s="44"/>
    </row>
    <row r="26" spans="1:5" ht="26.25" thickBot="1" x14ac:dyDescent="0.3">
      <c r="A26" s="20" t="s">
        <v>100</v>
      </c>
      <c r="B26" s="8" t="s">
        <v>25</v>
      </c>
      <c r="C26" s="9" t="s">
        <v>14</v>
      </c>
      <c r="D26" s="42"/>
      <c r="E26" s="45"/>
    </row>
    <row r="27" spans="1:5" ht="15.75" thickBot="1" x14ac:dyDescent="0.3">
      <c r="A27" s="20" t="s">
        <v>90</v>
      </c>
      <c r="B27" s="57" t="s">
        <v>26</v>
      </c>
      <c r="C27" s="58"/>
      <c r="D27" s="58"/>
      <c r="E27" s="59"/>
    </row>
    <row r="28" spans="1:5" ht="51.75" thickBot="1" x14ac:dyDescent="0.3">
      <c r="A28" s="20" t="s">
        <v>101</v>
      </c>
      <c r="B28" s="8" t="s">
        <v>27</v>
      </c>
      <c r="C28" s="9" t="s">
        <v>14</v>
      </c>
      <c r="D28" s="54">
        <f>E28*788.7*12</f>
        <v>18171.648000000001</v>
      </c>
      <c r="E28" s="43">
        <v>1.92</v>
      </c>
    </row>
    <row r="29" spans="1:5" ht="51.75" thickBot="1" x14ac:dyDescent="0.3">
      <c r="A29" s="20" t="s">
        <v>102</v>
      </c>
      <c r="B29" s="8" t="s">
        <v>28</v>
      </c>
      <c r="C29" s="9" t="s">
        <v>14</v>
      </c>
      <c r="D29" s="55"/>
      <c r="E29" s="44"/>
    </row>
    <row r="30" spans="1:5" ht="39" thickBot="1" x14ac:dyDescent="0.3">
      <c r="A30" s="20" t="s">
        <v>103</v>
      </c>
      <c r="B30" s="8" t="s">
        <v>29</v>
      </c>
      <c r="C30" s="9" t="s">
        <v>23</v>
      </c>
      <c r="D30" s="55"/>
      <c r="E30" s="44"/>
    </row>
    <row r="31" spans="1:5" ht="26.25" thickBot="1" x14ac:dyDescent="0.3">
      <c r="A31" s="20" t="s">
        <v>104</v>
      </c>
      <c r="B31" s="8" t="s">
        <v>30</v>
      </c>
      <c r="C31" s="9" t="s">
        <v>23</v>
      </c>
      <c r="D31" s="55"/>
      <c r="E31" s="44"/>
    </row>
    <row r="32" spans="1:5" ht="26.25" thickBot="1" x14ac:dyDescent="0.3">
      <c r="A32" s="20" t="s">
        <v>105</v>
      </c>
      <c r="B32" s="8" t="s">
        <v>31</v>
      </c>
      <c r="C32" s="9" t="s">
        <v>14</v>
      </c>
      <c r="D32" s="55"/>
      <c r="E32" s="44"/>
    </row>
    <row r="33" spans="1:5" ht="39" thickBot="1" x14ac:dyDescent="0.3">
      <c r="A33" s="20" t="s">
        <v>106</v>
      </c>
      <c r="B33" s="8" t="s">
        <v>32</v>
      </c>
      <c r="C33" s="9" t="s">
        <v>14</v>
      </c>
      <c r="D33" s="55"/>
      <c r="E33" s="44"/>
    </row>
    <row r="34" spans="1:5" ht="26.25" thickBot="1" x14ac:dyDescent="0.3">
      <c r="A34" s="20" t="s">
        <v>107</v>
      </c>
      <c r="B34" s="8" t="s">
        <v>33</v>
      </c>
      <c r="C34" s="9" t="s">
        <v>14</v>
      </c>
      <c r="D34" s="56"/>
      <c r="E34" s="45"/>
    </row>
    <row r="35" spans="1:5" ht="15.75" thickBot="1" x14ac:dyDescent="0.3">
      <c r="A35" s="20" t="s">
        <v>108</v>
      </c>
      <c r="B35" s="57" t="s">
        <v>34</v>
      </c>
      <c r="C35" s="58"/>
      <c r="D35" s="58"/>
      <c r="E35" s="59"/>
    </row>
    <row r="36" spans="1:5" ht="26.25" thickBot="1" x14ac:dyDescent="0.3">
      <c r="A36" s="20" t="s">
        <v>109</v>
      </c>
      <c r="B36" s="8" t="s">
        <v>35</v>
      </c>
      <c r="C36" s="9" t="s">
        <v>36</v>
      </c>
      <c r="D36" s="40">
        <f>E36*788.7*12</f>
        <v>7382.232</v>
      </c>
      <c r="E36" s="43">
        <v>0.78</v>
      </c>
    </row>
    <row r="37" spans="1:5" ht="39" thickBot="1" x14ac:dyDescent="0.3">
      <c r="A37" s="20" t="s">
        <v>110</v>
      </c>
      <c r="B37" s="8" t="s">
        <v>37</v>
      </c>
      <c r="C37" s="9" t="s">
        <v>14</v>
      </c>
      <c r="D37" s="41"/>
      <c r="E37" s="44"/>
    </row>
    <row r="38" spans="1:5" ht="51.75" thickBot="1" x14ac:dyDescent="0.3">
      <c r="A38" s="20" t="s">
        <v>111</v>
      </c>
      <c r="B38" s="8" t="s">
        <v>38</v>
      </c>
      <c r="C38" s="9" t="s">
        <v>14</v>
      </c>
      <c r="D38" s="41"/>
      <c r="E38" s="44"/>
    </row>
    <row r="39" spans="1:5" ht="39" thickBot="1" x14ac:dyDescent="0.3">
      <c r="A39" s="20" t="s">
        <v>112</v>
      </c>
      <c r="B39" s="8" t="s">
        <v>39</v>
      </c>
      <c r="C39" s="9" t="s">
        <v>14</v>
      </c>
      <c r="D39" s="41"/>
      <c r="E39" s="44"/>
    </row>
    <row r="40" spans="1:5" ht="39" thickBot="1" x14ac:dyDescent="0.3">
      <c r="A40" s="20" t="s">
        <v>113</v>
      </c>
      <c r="B40" s="8" t="s">
        <v>40</v>
      </c>
      <c r="C40" s="9" t="s">
        <v>14</v>
      </c>
      <c r="D40" s="42"/>
      <c r="E40" s="45"/>
    </row>
    <row r="41" spans="1:5" ht="15.75" thickBot="1" x14ac:dyDescent="0.3">
      <c r="A41" s="20" t="s">
        <v>114</v>
      </c>
      <c r="B41" s="57" t="s">
        <v>41</v>
      </c>
      <c r="C41" s="58"/>
      <c r="D41" s="58"/>
      <c r="E41" s="59"/>
    </row>
    <row r="42" spans="1:5" ht="26.25" thickBot="1" x14ac:dyDescent="0.3">
      <c r="A42" s="20" t="s">
        <v>115</v>
      </c>
      <c r="B42" s="8" t="s">
        <v>42</v>
      </c>
      <c r="C42" s="9" t="s">
        <v>36</v>
      </c>
      <c r="D42" s="54">
        <f>E42*788.7*12</f>
        <v>49214.880000000005</v>
      </c>
      <c r="E42" s="43">
        <v>5.2</v>
      </c>
    </row>
    <row r="43" spans="1:5" ht="26.25" thickBot="1" x14ac:dyDescent="0.3">
      <c r="A43" s="20" t="s">
        <v>116</v>
      </c>
      <c r="B43" s="10" t="s">
        <v>43</v>
      </c>
      <c r="C43" s="10" t="s">
        <v>23</v>
      </c>
      <c r="D43" s="55"/>
      <c r="E43" s="44"/>
    </row>
    <row r="44" spans="1:5" ht="26.25" thickBot="1" x14ac:dyDescent="0.3">
      <c r="A44" s="20" t="s">
        <v>117</v>
      </c>
      <c r="B44" s="9" t="s">
        <v>44</v>
      </c>
      <c r="C44" s="9" t="s">
        <v>23</v>
      </c>
      <c r="D44" s="55"/>
      <c r="E44" s="44"/>
    </row>
    <row r="45" spans="1:5" ht="39" thickBot="1" x14ac:dyDescent="0.3">
      <c r="A45" s="20" t="s">
        <v>118</v>
      </c>
      <c r="B45" s="8" t="s">
        <v>45</v>
      </c>
      <c r="C45" s="9" t="s">
        <v>14</v>
      </c>
      <c r="D45" s="56"/>
      <c r="E45" s="45"/>
    </row>
    <row r="46" spans="1:5" ht="25.5" customHeight="1" thickBot="1" x14ac:dyDescent="0.3">
      <c r="A46" s="22"/>
      <c r="B46" s="37" t="s">
        <v>46</v>
      </c>
      <c r="C46" s="38"/>
      <c r="D46" s="38"/>
      <c r="E46" s="39"/>
    </row>
    <row r="47" spans="1:5" ht="39" thickBot="1" x14ac:dyDescent="0.3">
      <c r="A47" s="20" t="s">
        <v>119</v>
      </c>
      <c r="B47" s="8" t="s">
        <v>47</v>
      </c>
      <c r="C47" s="9" t="s">
        <v>48</v>
      </c>
      <c r="D47" s="54">
        <f>E47*788.7*12</f>
        <v>22619.916000000001</v>
      </c>
      <c r="E47" s="43">
        <v>2.39</v>
      </c>
    </row>
    <row r="48" spans="1:5" ht="29.25" thickBot="1" x14ac:dyDescent="0.3">
      <c r="A48" s="20" t="s">
        <v>120</v>
      </c>
      <c r="B48" s="8" t="s">
        <v>49</v>
      </c>
      <c r="C48" s="9" t="s">
        <v>14</v>
      </c>
      <c r="D48" s="55"/>
      <c r="E48" s="44"/>
    </row>
    <row r="49" spans="1:5" ht="64.5" thickBot="1" x14ac:dyDescent="0.3">
      <c r="A49" s="20" t="s">
        <v>121</v>
      </c>
      <c r="B49" s="8" t="s">
        <v>50</v>
      </c>
      <c r="C49" s="9" t="s">
        <v>23</v>
      </c>
      <c r="D49" s="55"/>
      <c r="E49" s="44"/>
    </row>
    <row r="50" spans="1:5" ht="26.25" thickBot="1" x14ac:dyDescent="0.3">
      <c r="A50" s="20" t="s">
        <v>122</v>
      </c>
      <c r="B50" s="8" t="s">
        <v>51</v>
      </c>
      <c r="C50" s="9" t="s">
        <v>14</v>
      </c>
      <c r="D50" s="55"/>
      <c r="E50" s="44"/>
    </row>
    <row r="51" spans="1:5" ht="26.25" thickBot="1" x14ac:dyDescent="0.3">
      <c r="A51" s="20" t="s">
        <v>123</v>
      </c>
      <c r="B51" s="8" t="s">
        <v>52</v>
      </c>
      <c r="C51" s="9" t="s">
        <v>14</v>
      </c>
      <c r="D51" s="55"/>
      <c r="E51" s="44"/>
    </row>
    <row r="52" spans="1:5" ht="26.25" thickBot="1" x14ac:dyDescent="0.3">
      <c r="A52" s="20" t="s">
        <v>124</v>
      </c>
      <c r="B52" s="8" t="s">
        <v>53</v>
      </c>
      <c r="C52" s="9" t="s">
        <v>36</v>
      </c>
      <c r="D52" s="55"/>
      <c r="E52" s="44"/>
    </row>
    <row r="53" spans="1:5" ht="26.25" thickBot="1" x14ac:dyDescent="0.3">
      <c r="A53" s="20" t="s">
        <v>125</v>
      </c>
      <c r="B53" s="8" t="s">
        <v>54</v>
      </c>
      <c r="C53" s="9" t="s">
        <v>14</v>
      </c>
      <c r="D53" s="55"/>
      <c r="E53" s="44"/>
    </row>
    <row r="54" spans="1:5" ht="26.25" thickBot="1" x14ac:dyDescent="0.3">
      <c r="A54" s="20" t="s">
        <v>126</v>
      </c>
      <c r="B54" s="8" t="s">
        <v>55</v>
      </c>
      <c r="C54" s="9" t="s">
        <v>14</v>
      </c>
      <c r="D54" s="55"/>
      <c r="E54" s="44"/>
    </row>
    <row r="55" spans="1:5" ht="26.25" thickBot="1" x14ac:dyDescent="0.3">
      <c r="A55" s="20" t="s">
        <v>127</v>
      </c>
      <c r="B55" s="8" t="s">
        <v>56</v>
      </c>
      <c r="C55" s="9" t="s">
        <v>14</v>
      </c>
      <c r="D55" s="56"/>
      <c r="E55" s="45"/>
    </row>
    <row r="56" spans="1:5" ht="16.5" thickBot="1" x14ac:dyDescent="0.3">
      <c r="A56" s="22"/>
      <c r="B56" s="37" t="s">
        <v>57</v>
      </c>
      <c r="C56" s="38"/>
      <c r="D56" s="38"/>
      <c r="E56" s="39"/>
    </row>
    <row r="57" spans="1:5" ht="77.25" thickBot="1" x14ac:dyDescent="0.3">
      <c r="A57" s="20" t="s">
        <v>128</v>
      </c>
      <c r="B57" s="8" t="s">
        <v>58</v>
      </c>
      <c r="C57" s="9" t="s">
        <v>59</v>
      </c>
      <c r="D57" s="54">
        <f>E57*788.7*12</f>
        <v>4921.4880000000003</v>
      </c>
      <c r="E57" s="43">
        <v>0.52</v>
      </c>
    </row>
    <row r="58" spans="1:5" ht="39" thickBot="1" x14ac:dyDescent="0.3">
      <c r="A58" s="20" t="s">
        <v>129</v>
      </c>
      <c r="B58" s="8" t="s">
        <v>60</v>
      </c>
      <c r="C58" s="9" t="s">
        <v>61</v>
      </c>
      <c r="D58" s="56"/>
      <c r="E58" s="45"/>
    </row>
    <row r="59" spans="1:5" ht="15.75" thickBot="1" x14ac:dyDescent="0.3">
      <c r="A59" s="37" t="s">
        <v>62</v>
      </c>
      <c r="B59" s="38"/>
      <c r="C59" s="38"/>
      <c r="D59" s="38"/>
      <c r="E59" s="39"/>
    </row>
    <row r="60" spans="1:5" ht="39" thickBot="1" x14ac:dyDescent="0.3">
      <c r="A60" s="20" t="s">
        <v>130</v>
      </c>
      <c r="B60" s="8" t="s">
        <v>63</v>
      </c>
      <c r="C60" s="9" t="s">
        <v>64</v>
      </c>
      <c r="D60" s="40">
        <f>E60*788.7*12</f>
        <v>16657.344000000001</v>
      </c>
      <c r="E60" s="43">
        <v>1.76</v>
      </c>
    </row>
    <row r="61" spans="1:5" ht="26.25" thickBot="1" x14ac:dyDescent="0.3">
      <c r="A61" s="20" t="s">
        <v>131</v>
      </c>
      <c r="B61" s="8" t="s">
        <v>65</v>
      </c>
      <c r="C61" s="9" t="s">
        <v>66</v>
      </c>
      <c r="D61" s="41"/>
      <c r="E61" s="44"/>
    </row>
    <row r="62" spans="1:5" ht="77.25" thickBot="1" x14ac:dyDescent="0.3">
      <c r="A62" s="20" t="s">
        <v>132</v>
      </c>
      <c r="B62" s="8" t="s">
        <v>67</v>
      </c>
      <c r="C62" s="9" t="s">
        <v>36</v>
      </c>
      <c r="D62" s="41"/>
      <c r="E62" s="44"/>
    </row>
    <row r="63" spans="1:5" ht="39" thickBot="1" x14ac:dyDescent="0.3">
      <c r="A63" s="20" t="s">
        <v>133</v>
      </c>
      <c r="B63" s="8" t="s">
        <v>68</v>
      </c>
      <c r="C63" s="9" t="s">
        <v>66</v>
      </c>
      <c r="D63" s="41"/>
      <c r="E63" s="44"/>
    </row>
    <row r="64" spans="1:5" ht="15.75" thickBot="1" x14ac:dyDescent="0.3">
      <c r="A64" s="20" t="s">
        <v>134</v>
      </c>
      <c r="B64" s="8" t="s">
        <v>69</v>
      </c>
      <c r="C64" s="9" t="s">
        <v>70</v>
      </c>
      <c r="D64" s="42"/>
      <c r="E64" s="45"/>
    </row>
    <row r="65" spans="1:11" ht="25.5" customHeight="1" thickBot="1" x14ac:dyDescent="0.3">
      <c r="A65" s="37" t="s">
        <v>71</v>
      </c>
      <c r="B65" s="38"/>
      <c r="C65" s="38"/>
      <c r="D65" s="38"/>
      <c r="E65" s="39"/>
    </row>
    <row r="66" spans="1:11" ht="16.5" thickBot="1" x14ac:dyDescent="0.3">
      <c r="A66" s="20" t="s">
        <v>135</v>
      </c>
      <c r="B66" s="11" t="s">
        <v>72</v>
      </c>
      <c r="C66" s="12"/>
      <c r="D66" s="40">
        <f>E66*788.7*12</f>
        <v>13060.871999999999</v>
      </c>
      <c r="E66" s="43">
        <v>1.38</v>
      </c>
    </row>
    <row r="67" spans="1:11" ht="77.25" thickBot="1" x14ac:dyDescent="0.3">
      <c r="A67" s="20" t="s">
        <v>136</v>
      </c>
      <c r="B67" s="8" t="s">
        <v>73</v>
      </c>
      <c r="C67" s="9" t="s">
        <v>14</v>
      </c>
      <c r="D67" s="41"/>
      <c r="E67" s="44"/>
    </row>
    <row r="68" spans="1:11" ht="39" thickBot="1" x14ac:dyDescent="0.3">
      <c r="A68" s="20" t="s">
        <v>137</v>
      </c>
      <c r="B68" s="8" t="s">
        <v>74</v>
      </c>
      <c r="C68" s="9" t="s">
        <v>66</v>
      </c>
      <c r="D68" s="41"/>
      <c r="E68" s="44"/>
    </row>
    <row r="69" spans="1:11" ht="16.5" thickBot="1" x14ac:dyDescent="0.3">
      <c r="A69" s="20" t="s">
        <v>138</v>
      </c>
      <c r="B69" s="11" t="s">
        <v>75</v>
      </c>
      <c r="C69" s="12"/>
      <c r="D69" s="41"/>
      <c r="E69" s="44"/>
    </row>
    <row r="70" spans="1:11" ht="39" thickBot="1" x14ac:dyDescent="0.3">
      <c r="A70" s="20" t="s">
        <v>139</v>
      </c>
      <c r="B70" s="8" t="s">
        <v>74</v>
      </c>
      <c r="C70" s="9" t="s">
        <v>64</v>
      </c>
      <c r="D70" s="42"/>
      <c r="E70" s="45"/>
    </row>
    <row r="71" spans="1:11" ht="15.75" thickBot="1" x14ac:dyDescent="0.3">
      <c r="A71" s="46" t="s">
        <v>76</v>
      </c>
      <c r="B71" s="47"/>
      <c r="C71" s="47"/>
      <c r="D71" s="47"/>
      <c r="E71" s="48"/>
    </row>
    <row r="72" spans="1:11" ht="39" thickBot="1" x14ac:dyDescent="0.3">
      <c r="A72" s="23" t="s">
        <v>140</v>
      </c>
      <c r="B72" s="13" t="s">
        <v>77</v>
      </c>
      <c r="C72" s="49" t="s">
        <v>78</v>
      </c>
      <c r="D72" s="49">
        <f>E72*788.7*12</f>
        <v>17035.920000000002</v>
      </c>
      <c r="E72" s="51">
        <v>1.8</v>
      </c>
    </row>
    <row r="73" spans="1:11" ht="39" thickBot="1" x14ac:dyDescent="0.3">
      <c r="A73" s="24" t="s">
        <v>141</v>
      </c>
      <c r="B73" s="14" t="s">
        <v>79</v>
      </c>
      <c r="C73" s="50"/>
      <c r="D73" s="50"/>
      <c r="E73" s="52"/>
    </row>
    <row r="74" spans="1:11" ht="15.75" thickBot="1" x14ac:dyDescent="0.3">
      <c r="A74" s="53" t="s">
        <v>80</v>
      </c>
      <c r="B74" s="35"/>
      <c r="C74" s="35"/>
      <c r="D74" s="35"/>
      <c r="E74" s="36"/>
    </row>
    <row r="75" spans="1:11" ht="39" thickBot="1" x14ac:dyDescent="0.3">
      <c r="A75" s="24" t="s">
        <v>142</v>
      </c>
      <c r="B75" s="14" t="s">
        <v>81</v>
      </c>
      <c r="C75" s="14" t="s">
        <v>14</v>
      </c>
      <c r="D75" s="15">
        <f>E75*788.7*12</f>
        <v>1230.3720000000001</v>
      </c>
      <c r="E75" s="30">
        <v>0.13</v>
      </c>
    </row>
    <row r="76" spans="1:11" ht="15.75" thickBot="1" x14ac:dyDescent="0.3">
      <c r="A76" s="34"/>
      <c r="B76" s="35"/>
      <c r="C76" s="35"/>
      <c r="D76" s="35"/>
      <c r="E76" s="36"/>
    </row>
    <row r="77" spans="1:11" ht="26.25" thickBot="1" x14ac:dyDescent="0.3">
      <c r="A77" s="23" t="s">
        <v>143</v>
      </c>
      <c r="B77" s="13" t="s">
        <v>83</v>
      </c>
      <c r="C77" s="16">
        <v>12</v>
      </c>
      <c r="D77" s="17">
        <f>E77*788.7*12</f>
        <v>43157.663999999997</v>
      </c>
      <c r="E77" s="31">
        <v>4.5599999999999996</v>
      </c>
    </row>
    <row r="78" spans="1:11" ht="16.5" thickBot="1" x14ac:dyDescent="0.3">
      <c r="A78" s="22"/>
      <c r="B78" s="11" t="s">
        <v>84</v>
      </c>
      <c r="C78" s="18"/>
      <c r="D78" s="25">
        <f>D16+D22+D28+D36+D42+D47+D57+D60+D66+D72+D75+D77</f>
        <v>210677.54400000002</v>
      </c>
      <c r="E78" s="25">
        <f>E16+E22+E28+E36+E42+E47+E57+E60+E66+E72+E75+E77</f>
        <v>22.259999999999998</v>
      </c>
    </row>
    <row r="79" spans="1:11" ht="15.75" x14ac:dyDescent="0.25">
      <c r="K79" s="19"/>
    </row>
  </sheetData>
  <mergeCells count="42">
    <mergeCell ref="A74:E74"/>
    <mergeCell ref="A76:E76"/>
    <mergeCell ref="A65:E65"/>
    <mergeCell ref="D66:D70"/>
    <mergeCell ref="E66:E70"/>
    <mergeCell ref="A71:E71"/>
    <mergeCell ref="C72:C73"/>
    <mergeCell ref="D72:D73"/>
    <mergeCell ref="E72:E73"/>
    <mergeCell ref="B56:E56"/>
    <mergeCell ref="D57:D58"/>
    <mergeCell ref="E57:E58"/>
    <mergeCell ref="A59:E59"/>
    <mergeCell ref="D60:D64"/>
    <mergeCell ref="E60:E64"/>
    <mergeCell ref="B41:E41"/>
    <mergeCell ref="D42:D45"/>
    <mergeCell ref="E42:E45"/>
    <mergeCell ref="B46:E46"/>
    <mergeCell ref="D47:D55"/>
    <mergeCell ref="E47:E55"/>
    <mergeCell ref="B27:E27"/>
    <mergeCell ref="D28:D34"/>
    <mergeCell ref="E28:E34"/>
    <mergeCell ref="B35:E35"/>
    <mergeCell ref="D36:D40"/>
    <mergeCell ref="E36:E40"/>
    <mergeCell ref="D22:D26"/>
    <mergeCell ref="E22:E26"/>
    <mergeCell ref="A2:E2"/>
    <mergeCell ref="D3:E3"/>
    <mergeCell ref="D4:E4"/>
    <mergeCell ref="A6:E6"/>
    <mergeCell ref="A7:E7"/>
    <mergeCell ref="A9:A13"/>
    <mergeCell ref="B9:B13"/>
    <mergeCell ref="C9:C13"/>
    <mergeCell ref="B14:E14"/>
    <mergeCell ref="B15:E15"/>
    <mergeCell ref="D16:D20"/>
    <mergeCell ref="E16:E20"/>
    <mergeCell ref="B21:E2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79"/>
  <sheetViews>
    <sheetView workbookViewId="0">
      <selection activeCell="G75" sqref="G75"/>
    </sheetView>
  </sheetViews>
  <sheetFormatPr defaultRowHeight="15" x14ac:dyDescent="0.25"/>
  <cols>
    <col min="1" max="1" width="17.28515625" style="21" customWidth="1"/>
    <col min="2" max="2" width="19.5703125" customWidth="1"/>
    <col min="3" max="3" width="17.28515625" customWidth="1"/>
    <col min="4" max="4" width="18.42578125" customWidth="1"/>
    <col min="5" max="5" width="20.42578125" style="26" customWidth="1"/>
  </cols>
  <sheetData>
    <row r="2" spans="1:11" x14ac:dyDescent="0.25">
      <c r="A2" s="32" t="s">
        <v>0</v>
      </c>
      <c r="B2" s="32"/>
      <c r="C2" s="32"/>
      <c r="D2" s="32"/>
      <c r="E2" s="32"/>
      <c r="K2" s="1"/>
    </row>
    <row r="3" spans="1:11" x14ac:dyDescent="0.25">
      <c r="D3" s="32" t="s">
        <v>85</v>
      </c>
      <c r="E3" s="32"/>
    </row>
    <row r="4" spans="1:11" x14ac:dyDescent="0.25">
      <c r="D4" s="32" t="s">
        <v>146</v>
      </c>
      <c r="E4" s="32"/>
      <c r="K4" s="2" t="s">
        <v>86</v>
      </c>
    </row>
    <row r="5" spans="1:11" x14ac:dyDescent="0.25">
      <c r="K5" s="2"/>
    </row>
    <row r="6" spans="1:11" x14ac:dyDescent="0.25">
      <c r="A6" s="33" t="s">
        <v>87</v>
      </c>
      <c r="B6" s="33"/>
      <c r="C6" s="33"/>
      <c r="D6" s="33"/>
      <c r="E6" s="33"/>
    </row>
    <row r="7" spans="1:11" x14ac:dyDescent="0.25">
      <c r="A7" s="33" t="s">
        <v>147</v>
      </c>
      <c r="B7" s="33"/>
      <c r="C7" s="33"/>
      <c r="D7" s="33"/>
      <c r="E7" s="33"/>
      <c r="K7" s="3"/>
    </row>
    <row r="8" spans="1:11" ht="16.5" thickBot="1" x14ac:dyDescent="0.3">
      <c r="K8" s="4"/>
    </row>
    <row r="9" spans="1:11" x14ac:dyDescent="0.25">
      <c r="A9" s="60" t="s">
        <v>2</v>
      </c>
      <c r="B9" s="54" t="s">
        <v>3</v>
      </c>
      <c r="C9" s="54" t="s">
        <v>4</v>
      </c>
      <c r="D9" s="5"/>
      <c r="E9" s="27"/>
    </row>
    <row r="10" spans="1:11" x14ac:dyDescent="0.25">
      <c r="A10" s="61"/>
      <c r="B10" s="55"/>
      <c r="C10" s="55"/>
      <c r="D10" s="6"/>
      <c r="E10" s="28"/>
    </row>
    <row r="11" spans="1:11" ht="28.5" x14ac:dyDescent="0.25">
      <c r="A11" s="61"/>
      <c r="B11" s="55"/>
      <c r="C11" s="55"/>
      <c r="D11" s="6" t="s">
        <v>5</v>
      </c>
      <c r="E11" s="28" t="s">
        <v>7</v>
      </c>
    </row>
    <row r="12" spans="1:11" x14ac:dyDescent="0.25">
      <c r="A12" s="61"/>
      <c r="B12" s="55"/>
      <c r="C12" s="55"/>
      <c r="D12" s="6" t="s">
        <v>6</v>
      </c>
      <c r="E12" s="28" t="s">
        <v>8</v>
      </c>
    </row>
    <row r="13" spans="1:11" ht="16.5" thickBot="1" x14ac:dyDescent="0.3">
      <c r="A13" s="62"/>
      <c r="B13" s="56"/>
      <c r="C13" s="56"/>
      <c r="D13" s="7"/>
      <c r="E13" s="29"/>
    </row>
    <row r="14" spans="1:11" ht="25.5" customHeight="1" thickBot="1" x14ac:dyDescent="0.3">
      <c r="A14" s="22"/>
      <c r="B14" s="37" t="s">
        <v>9</v>
      </c>
      <c r="C14" s="38"/>
      <c r="D14" s="38"/>
      <c r="E14" s="39"/>
    </row>
    <row r="15" spans="1:11" ht="15.75" thickBot="1" x14ac:dyDescent="0.3">
      <c r="A15" s="20" t="s">
        <v>89</v>
      </c>
      <c r="B15" s="57" t="s">
        <v>10</v>
      </c>
      <c r="C15" s="58"/>
      <c r="D15" s="58"/>
      <c r="E15" s="59"/>
    </row>
    <row r="16" spans="1:11" ht="102.75" thickBot="1" x14ac:dyDescent="0.3">
      <c r="A16" s="20" t="s">
        <v>91</v>
      </c>
      <c r="B16" s="8" t="s">
        <v>11</v>
      </c>
      <c r="C16" s="9" t="s">
        <v>12</v>
      </c>
      <c r="D16" s="40">
        <f>E16*492.3*12</f>
        <v>7502.652</v>
      </c>
      <c r="E16" s="43">
        <v>1.27</v>
      </c>
    </row>
    <row r="17" spans="1:5" ht="64.5" thickBot="1" x14ac:dyDescent="0.3">
      <c r="A17" s="20" t="s">
        <v>92</v>
      </c>
      <c r="B17" s="8" t="s">
        <v>13</v>
      </c>
      <c r="C17" s="9" t="s">
        <v>14</v>
      </c>
      <c r="D17" s="41"/>
      <c r="E17" s="44"/>
    </row>
    <row r="18" spans="1:5" ht="39" thickBot="1" x14ac:dyDescent="0.3">
      <c r="A18" s="20" t="s">
        <v>93</v>
      </c>
      <c r="B18" s="8" t="s">
        <v>15</v>
      </c>
      <c r="C18" s="9" t="s">
        <v>14</v>
      </c>
      <c r="D18" s="41"/>
      <c r="E18" s="44"/>
    </row>
    <row r="19" spans="1:5" ht="39" thickBot="1" x14ac:dyDescent="0.3">
      <c r="A19" s="20" t="s">
        <v>94</v>
      </c>
      <c r="B19" s="8" t="s">
        <v>16</v>
      </c>
      <c r="C19" s="9" t="s">
        <v>14</v>
      </c>
      <c r="D19" s="41"/>
      <c r="E19" s="44"/>
    </row>
    <row r="20" spans="1:5" ht="26.25" thickBot="1" x14ac:dyDescent="0.3">
      <c r="A20" s="20" t="s">
        <v>95</v>
      </c>
      <c r="B20" s="8" t="s">
        <v>17</v>
      </c>
      <c r="C20" s="9" t="s">
        <v>14</v>
      </c>
      <c r="D20" s="42"/>
      <c r="E20" s="45"/>
    </row>
    <row r="21" spans="1:5" ht="15.75" thickBot="1" x14ac:dyDescent="0.3">
      <c r="A21" s="20" t="s">
        <v>18</v>
      </c>
      <c r="B21" s="57" t="s">
        <v>19</v>
      </c>
      <c r="C21" s="58"/>
      <c r="D21" s="58"/>
      <c r="E21" s="59"/>
    </row>
    <row r="22" spans="1:5" ht="51.75" thickBot="1" x14ac:dyDescent="0.3">
      <c r="A22" s="20" t="s">
        <v>96</v>
      </c>
      <c r="B22" s="8" t="s">
        <v>20</v>
      </c>
      <c r="C22" s="9" t="s">
        <v>14</v>
      </c>
      <c r="D22" s="40">
        <f>E22*492.3*12</f>
        <v>18431.712</v>
      </c>
      <c r="E22" s="43">
        <v>3.12</v>
      </c>
    </row>
    <row r="23" spans="1:5" ht="51.75" thickBot="1" x14ac:dyDescent="0.3">
      <c r="A23" s="20" t="s">
        <v>97</v>
      </c>
      <c r="B23" s="8" t="s">
        <v>21</v>
      </c>
      <c r="C23" s="9" t="s">
        <v>14</v>
      </c>
      <c r="D23" s="41"/>
      <c r="E23" s="44"/>
    </row>
    <row r="24" spans="1:5" ht="26.25" thickBot="1" x14ac:dyDescent="0.3">
      <c r="A24" s="20" t="s">
        <v>98</v>
      </c>
      <c r="B24" s="8" t="s">
        <v>22</v>
      </c>
      <c r="C24" s="9" t="s">
        <v>23</v>
      </c>
      <c r="D24" s="41"/>
      <c r="E24" s="44"/>
    </row>
    <row r="25" spans="1:5" ht="26.25" thickBot="1" x14ac:dyDescent="0.3">
      <c r="A25" s="20" t="s">
        <v>99</v>
      </c>
      <c r="B25" s="8" t="s">
        <v>24</v>
      </c>
      <c r="C25" s="9" t="s">
        <v>23</v>
      </c>
      <c r="D25" s="41"/>
      <c r="E25" s="44"/>
    </row>
    <row r="26" spans="1:5" ht="26.25" thickBot="1" x14ac:dyDescent="0.3">
      <c r="A26" s="20" t="s">
        <v>100</v>
      </c>
      <c r="B26" s="8" t="s">
        <v>25</v>
      </c>
      <c r="C26" s="9" t="s">
        <v>14</v>
      </c>
      <c r="D26" s="42"/>
      <c r="E26" s="45"/>
    </row>
    <row r="27" spans="1:5" ht="15.75" thickBot="1" x14ac:dyDescent="0.3">
      <c r="A27" s="20" t="s">
        <v>90</v>
      </c>
      <c r="B27" s="57" t="s">
        <v>26</v>
      </c>
      <c r="C27" s="58"/>
      <c r="D27" s="58"/>
      <c r="E27" s="59"/>
    </row>
    <row r="28" spans="1:5" ht="51.75" thickBot="1" x14ac:dyDescent="0.3">
      <c r="A28" s="20" t="s">
        <v>101</v>
      </c>
      <c r="B28" s="8" t="s">
        <v>27</v>
      </c>
      <c r="C28" s="9" t="s">
        <v>14</v>
      </c>
      <c r="D28" s="54">
        <f>E28*492.3*12</f>
        <v>21090.131999999998</v>
      </c>
      <c r="E28" s="43">
        <v>3.57</v>
      </c>
    </row>
    <row r="29" spans="1:5" ht="51.75" thickBot="1" x14ac:dyDescent="0.3">
      <c r="A29" s="20" t="s">
        <v>102</v>
      </c>
      <c r="B29" s="8" t="s">
        <v>28</v>
      </c>
      <c r="C29" s="9" t="s">
        <v>14</v>
      </c>
      <c r="D29" s="55"/>
      <c r="E29" s="44"/>
    </row>
    <row r="30" spans="1:5" ht="39" thickBot="1" x14ac:dyDescent="0.3">
      <c r="A30" s="20" t="s">
        <v>103</v>
      </c>
      <c r="B30" s="8" t="s">
        <v>29</v>
      </c>
      <c r="C30" s="9" t="s">
        <v>23</v>
      </c>
      <c r="D30" s="55"/>
      <c r="E30" s="44"/>
    </row>
    <row r="31" spans="1:5" ht="26.25" thickBot="1" x14ac:dyDescent="0.3">
      <c r="A31" s="20" t="s">
        <v>104</v>
      </c>
      <c r="B31" s="8" t="s">
        <v>30</v>
      </c>
      <c r="C31" s="9" t="s">
        <v>23</v>
      </c>
      <c r="D31" s="55"/>
      <c r="E31" s="44"/>
    </row>
    <row r="32" spans="1:5" ht="26.25" thickBot="1" x14ac:dyDescent="0.3">
      <c r="A32" s="20" t="s">
        <v>105</v>
      </c>
      <c r="B32" s="8" t="s">
        <v>31</v>
      </c>
      <c r="C32" s="9" t="s">
        <v>14</v>
      </c>
      <c r="D32" s="55"/>
      <c r="E32" s="44"/>
    </row>
    <row r="33" spans="1:5" ht="39" thickBot="1" x14ac:dyDescent="0.3">
      <c r="A33" s="20" t="s">
        <v>106</v>
      </c>
      <c r="B33" s="8" t="s">
        <v>32</v>
      </c>
      <c r="C33" s="9" t="s">
        <v>14</v>
      </c>
      <c r="D33" s="55"/>
      <c r="E33" s="44"/>
    </row>
    <row r="34" spans="1:5" ht="26.25" thickBot="1" x14ac:dyDescent="0.3">
      <c r="A34" s="20" t="s">
        <v>107</v>
      </c>
      <c r="B34" s="8" t="s">
        <v>33</v>
      </c>
      <c r="C34" s="9" t="s">
        <v>14</v>
      </c>
      <c r="D34" s="56"/>
      <c r="E34" s="45"/>
    </row>
    <row r="35" spans="1:5" ht="15.75" thickBot="1" x14ac:dyDescent="0.3">
      <c r="A35" s="20" t="s">
        <v>108</v>
      </c>
      <c r="B35" s="57" t="s">
        <v>34</v>
      </c>
      <c r="C35" s="58"/>
      <c r="D35" s="58"/>
      <c r="E35" s="59"/>
    </row>
    <row r="36" spans="1:5" ht="26.25" thickBot="1" x14ac:dyDescent="0.3">
      <c r="A36" s="20" t="s">
        <v>109</v>
      </c>
      <c r="B36" s="8" t="s">
        <v>35</v>
      </c>
      <c r="C36" s="9" t="s">
        <v>36</v>
      </c>
      <c r="D36" s="40">
        <f>E36*492.3*12</f>
        <v>13233.024000000001</v>
      </c>
      <c r="E36" s="43">
        <v>2.2400000000000002</v>
      </c>
    </row>
    <row r="37" spans="1:5" ht="39" thickBot="1" x14ac:dyDescent="0.3">
      <c r="A37" s="20" t="s">
        <v>110</v>
      </c>
      <c r="B37" s="8" t="s">
        <v>37</v>
      </c>
      <c r="C37" s="9" t="s">
        <v>14</v>
      </c>
      <c r="D37" s="41"/>
      <c r="E37" s="44"/>
    </row>
    <row r="38" spans="1:5" ht="51.75" thickBot="1" x14ac:dyDescent="0.3">
      <c r="A38" s="20" t="s">
        <v>111</v>
      </c>
      <c r="B38" s="8" t="s">
        <v>38</v>
      </c>
      <c r="C38" s="9" t="s">
        <v>14</v>
      </c>
      <c r="D38" s="41"/>
      <c r="E38" s="44"/>
    </row>
    <row r="39" spans="1:5" ht="39" thickBot="1" x14ac:dyDescent="0.3">
      <c r="A39" s="20" t="s">
        <v>112</v>
      </c>
      <c r="B39" s="8" t="s">
        <v>39</v>
      </c>
      <c r="C39" s="9" t="s">
        <v>14</v>
      </c>
      <c r="D39" s="41"/>
      <c r="E39" s="44"/>
    </row>
    <row r="40" spans="1:5" ht="39" thickBot="1" x14ac:dyDescent="0.3">
      <c r="A40" s="20" t="s">
        <v>113</v>
      </c>
      <c r="B40" s="8" t="s">
        <v>40</v>
      </c>
      <c r="C40" s="9" t="s">
        <v>14</v>
      </c>
      <c r="D40" s="42"/>
      <c r="E40" s="45"/>
    </row>
    <row r="41" spans="1:5" ht="15.75" thickBot="1" x14ac:dyDescent="0.3">
      <c r="A41" s="20" t="s">
        <v>114</v>
      </c>
      <c r="B41" s="57" t="s">
        <v>41</v>
      </c>
      <c r="C41" s="58"/>
      <c r="D41" s="58"/>
      <c r="E41" s="59"/>
    </row>
    <row r="42" spans="1:5" ht="26.25" thickBot="1" x14ac:dyDescent="0.3">
      <c r="A42" s="20" t="s">
        <v>115</v>
      </c>
      <c r="B42" s="8" t="s">
        <v>42</v>
      </c>
      <c r="C42" s="9" t="s">
        <v>36</v>
      </c>
      <c r="D42" s="54">
        <f>E42*492.3*12</f>
        <v>43184.555999999997</v>
      </c>
      <c r="E42" s="43">
        <v>7.31</v>
      </c>
    </row>
    <row r="43" spans="1:5" ht="26.25" thickBot="1" x14ac:dyDescent="0.3">
      <c r="A43" s="20" t="s">
        <v>116</v>
      </c>
      <c r="B43" s="10" t="s">
        <v>43</v>
      </c>
      <c r="C43" s="10" t="s">
        <v>23</v>
      </c>
      <c r="D43" s="55"/>
      <c r="E43" s="44"/>
    </row>
    <row r="44" spans="1:5" ht="26.25" thickBot="1" x14ac:dyDescent="0.3">
      <c r="A44" s="20" t="s">
        <v>117</v>
      </c>
      <c r="B44" s="9" t="s">
        <v>44</v>
      </c>
      <c r="C44" s="9" t="s">
        <v>23</v>
      </c>
      <c r="D44" s="55"/>
      <c r="E44" s="44"/>
    </row>
    <row r="45" spans="1:5" ht="39" thickBot="1" x14ac:dyDescent="0.3">
      <c r="A45" s="20" t="s">
        <v>118</v>
      </c>
      <c r="B45" s="8" t="s">
        <v>45</v>
      </c>
      <c r="C45" s="9" t="s">
        <v>14</v>
      </c>
      <c r="D45" s="56"/>
      <c r="E45" s="45"/>
    </row>
    <row r="46" spans="1:5" ht="25.5" customHeight="1" thickBot="1" x14ac:dyDescent="0.3">
      <c r="A46" s="22"/>
      <c r="B46" s="37" t="s">
        <v>46</v>
      </c>
      <c r="C46" s="38"/>
      <c r="D46" s="38"/>
      <c r="E46" s="39"/>
    </row>
    <row r="47" spans="1:5" ht="39" thickBot="1" x14ac:dyDescent="0.3">
      <c r="A47" s="20" t="s">
        <v>119</v>
      </c>
      <c r="B47" s="8" t="s">
        <v>47</v>
      </c>
      <c r="C47" s="9" t="s">
        <v>48</v>
      </c>
      <c r="D47" s="54">
        <f>E47*492.3*12</f>
        <v>31546.584000000003</v>
      </c>
      <c r="E47" s="43">
        <v>5.34</v>
      </c>
    </row>
    <row r="48" spans="1:5" ht="29.25" thickBot="1" x14ac:dyDescent="0.3">
      <c r="A48" s="20" t="s">
        <v>120</v>
      </c>
      <c r="B48" s="8" t="s">
        <v>49</v>
      </c>
      <c r="C48" s="9" t="s">
        <v>14</v>
      </c>
      <c r="D48" s="55"/>
      <c r="E48" s="44"/>
    </row>
    <row r="49" spans="1:5" ht="64.5" thickBot="1" x14ac:dyDescent="0.3">
      <c r="A49" s="20" t="s">
        <v>121</v>
      </c>
      <c r="B49" s="8" t="s">
        <v>50</v>
      </c>
      <c r="C49" s="9" t="s">
        <v>23</v>
      </c>
      <c r="D49" s="55"/>
      <c r="E49" s="44"/>
    </row>
    <row r="50" spans="1:5" ht="26.25" thickBot="1" x14ac:dyDescent="0.3">
      <c r="A50" s="20" t="s">
        <v>122</v>
      </c>
      <c r="B50" s="8" t="s">
        <v>51</v>
      </c>
      <c r="C50" s="9" t="s">
        <v>14</v>
      </c>
      <c r="D50" s="55"/>
      <c r="E50" s="44"/>
    </row>
    <row r="51" spans="1:5" ht="26.25" thickBot="1" x14ac:dyDescent="0.3">
      <c r="A51" s="20" t="s">
        <v>123</v>
      </c>
      <c r="B51" s="8" t="s">
        <v>52</v>
      </c>
      <c r="C51" s="9" t="s">
        <v>14</v>
      </c>
      <c r="D51" s="55"/>
      <c r="E51" s="44"/>
    </row>
    <row r="52" spans="1:5" ht="26.25" thickBot="1" x14ac:dyDescent="0.3">
      <c r="A52" s="20" t="s">
        <v>124</v>
      </c>
      <c r="B52" s="8" t="s">
        <v>53</v>
      </c>
      <c r="C52" s="9" t="s">
        <v>36</v>
      </c>
      <c r="D52" s="55"/>
      <c r="E52" s="44"/>
    </row>
    <row r="53" spans="1:5" ht="26.25" thickBot="1" x14ac:dyDescent="0.3">
      <c r="A53" s="20" t="s">
        <v>125</v>
      </c>
      <c r="B53" s="8" t="s">
        <v>54</v>
      </c>
      <c r="C53" s="9" t="s">
        <v>14</v>
      </c>
      <c r="D53" s="55"/>
      <c r="E53" s="44"/>
    </row>
    <row r="54" spans="1:5" ht="26.25" thickBot="1" x14ac:dyDescent="0.3">
      <c r="A54" s="20" t="s">
        <v>126</v>
      </c>
      <c r="B54" s="8" t="s">
        <v>55</v>
      </c>
      <c r="C54" s="9" t="s">
        <v>14</v>
      </c>
      <c r="D54" s="55"/>
      <c r="E54" s="44"/>
    </row>
    <row r="55" spans="1:5" ht="26.25" thickBot="1" x14ac:dyDescent="0.3">
      <c r="A55" s="20" t="s">
        <v>127</v>
      </c>
      <c r="B55" s="8" t="s">
        <v>56</v>
      </c>
      <c r="C55" s="9" t="s">
        <v>14</v>
      </c>
      <c r="D55" s="56"/>
      <c r="E55" s="45"/>
    </row>
    <row r="56" spans="1:5" ht="16.5" thickBot="1" x14ac:dyDescent="0.3">
      <c r="A56" s="22"/>
      <c r="B56" s="37" t="s">
        <v>57</v>
      </c>
      <c r="C56" s="38"/>
      <c r="D56" s="38"/>
      <c r="E56" s="39"/>
    </row>
    <row r="57" spans="1:5" ht="77.25" thickBot="1" x14ac:dyDescent="0.3">
      <c r="A57" s="20" t="s">
        <v>128</v>
      </c>
      <c r="B57" s="8" t="s">
        <v>58</v>
      </c>
      <c r="C57" s="9" t="s">
        <v>59</v>
      </c>
      <c r="D57" s="54">
        <f>E57*492.3*12</f>
        <v>6852.8159999999998</v>
      </c>
      <c r="E57" s="43">
        <v>1.1599999999999999</v>
      </c>
    </row>
    <row r="58" spans="1:5" ht="39" thickBot="1" x14ac:dyDescent="0.3">
      <c r="A58" s="20" t="s">
        <v>129</v>
      </c>
      <c r="B58" s="8" t="s">
        <v>60</v>
      </c>
      <c r="C58" s="9" t="s">
        <v>61</v>
      </c>
      <c r="D58" s="56"/>
      <c r="E58" s="45"/>
    </row>
    <row r="59" spans="1:5" ht="15.75" thickBot="1" x14ac:dyDescent="0.3">
      <c r="A59" s="37" t="s">
        <v>62</v>
      </c>
      <c r="B59" s="38"/>
      <c r="C59" s="38"/>
      <c r="D59" s="38"/>
      <c r="E59" s="39"/>
    </row>
    <row r="60" spans="1:5" ht="39" thickBot="1" x14ac:dyDescent="0.3">
      <c r="A60" s="20" t="s">
        <v>130</v>
      </c>
      <c r="B60" s="8" t="s">
        <v>63</v>
      </c>
      <c r="C60" s="9" t="s">
        <v>64</v>
      </c>
      <c r="D60" s="40">
        <f>E60*492.3*12</f>
        <v>10515.528</v>
      </c>
      <c r="E60" s="43">
        <v>1.78</v>
      </c>
    </row>
    <row r="61" spans="1:5" ht="26.25" thickBot="1" x14ac:dyDescent="0.3">
      <c r="A61" s="20" t="s">
        <v>131</v>
      </c>
      <c r="B61" s="8" t="s">
        <v>65</v>
      </c>
      <c r="C61" s="9" t="s">
        <v>66</v>
      </c>
      <c r="D61" s="41"/>
      <c r="E61" s="44"/>
    </row>
    <row r="62" spans="1:5" ht="77.25" thickBot="1" x14ac:dyDescent="0.3">
      <c r="A62" s="20" t="s">
        <v>132</v>
      </c>
      <c r="B62" s="8" t="s">
        <v>67</v>
      </c>
      <c r="C62" s="9" t="s">
        <v>36</v>
      </c>
      <c r="D62" s="41"/>
      <c r="E62" s="44"/>
    </row>
    <row r="63" spans="1:5" ht="39" thickBot="1" x14ac:dyDescent="0.3">
      <c r="A63" s="20" t="s">
        <v>133</v>
      </c>
      <c r="B63" s="8" t="s">
        <v>68</v>
      </c>
      <c r="C63" s="9" t="s">
        <v>66</v>
      </c>
      <c r="D63" s="41"/>
      <c r="E63" s="44"/>
    </row>
    <row r="64" spans="1:5" ht="15.75" thickBot="1" x14ac:dyDescent="0.3">
      <c r="A64" s="20" t="s">
        <v>134</v>
      </c>
      <c r="B64" s="8" t="s">
        <v>69</v>
      </c>
      <c r="C64" s="9" t="s">
        <v>70</v>
      </c>
      <c r="D64" s="42"/>
      <c r="E64" s="45"/>
    </row>
    <row r="65" spans="1:11" ht="25.5" customHeight="1" thickBot="1" x14ac:dyDescent="0.3">
      <c r="A65" s="37" t="s">
        <v>71</v>
      </c>
      <c r="B65" s="38"/>
      <c r="C65" s="38"/>
      <c r="D65" s="38"/>
      <c r="E65" s="39"/>
    </row>
    <row r="66" spans="1:11" ht="16.5" thickBot="1" x14ac:dyDescent="0.3">
      <c r="A66" s="20" t="s">
        <v>135</v>
      </c>
      <c r="B66" s="11" t="s">
        <v>72</v>
      </c>
      <c r="C66" s="12"/>
      <c r="D66" s="40">
        <f>E66*492.3*12</f>
        <v>8211.5639999999985</v>
      </c>
      <c r="E66" s="43">
        <v>1.39</v>
      </c>
    </row>
    <row r="67" spans="1:11" ht="77.25" thickBot="1" x14ac:dyDescent="0.3">
      <c r="A67" s="20" t="s">
        <v>136</v>
      </c>
      <c r="B67" s="8" t="s">
        <v>73</v>
      </c>
      <c r="C67" s="9" t="s">
        <v>14</v>
      </c>
      <c r="D67" s="41"/>
      <c r="E67" s="44"/>
    </row>
    <row r="68" spans="1:11" ht="39" thickBot="1" x14ac:dyDescent="0.3">
      <c r="A68" s="20" t="s">
        <v>137</v>
      </c>
      <c r="B68" s="8" t="s">
        <v>74</v>
      </c>
      <c r="C68" s="9" t="s">
        <v>66</v>
      </c>
      <c r="D68" s="41"/>
      <c r="E68" s="44"/>
    </row>
    <row r="69" spans="1:11" ht="16.5" thickBot="1" x14ac:dyDescent="0.3">
      <c r="A69" s="20" t="s">
        <v>138</v>
      </c>
      <c r="B69" s="11" t="s">
        <v>75</v>
      </c>
      <c r="C69" s="12"/>
      <c r="D69" s="41"/>
      <c r="E69" s="44"/>
    </row>
    <row r="70" spans="1:11" ht="39" thickBot="1" x14ac:dyDescent="0.3">
      <c r="A70" s="20" t="s">
        <v>139</v>
      </c>
      <c r="B70" s="8" t="s">
        <v>74</v>
      </c>
      <c r="C70" s="9" t="s">
        <v>64</v>
      </c>
      <c r="D70" s="42"/>
      <c r="E70" s="45"/>
    </row>
    <row r="71" spans="1:11" ht="15.75" thickBot="1" x14ac:dyDescent="0.3">
      <c r="A71" s="46" t="s">
        <v>76</v>
      </c>
      <c r="B71" s="47"/>
      <c r="C71" s="47"/>
      <c r="D71" s="47"/>
      <c r="E71" s="48"/>
    </row>
    <row r="72" spans="1:11" ht="39" thickBot="1" x14ac:dyDescent="0.3">
      <c r="A72" s="23" t="s">
        <v>140</v>
      </c>
      <c r="B72" s="13" t="s">
        <v>77</v>
      </c>
      <c r="C72" s="49" t="s">
        <v>78</v>
      </c>
      <c r="D72" s="49">
        <f>E72*492.3*12</f>
        <v>10751.832000000002</v>
      </c>
      <c r="E72" s="51">
        <v>1.82</v>
      </c>
    </row>
    <row r="73" spans="1:11" ht="39" thickBot="1" x14ac:dyDescent="0.3">
      <c r="A73" s="24" t="s">
        <v>141</v>
      </c>
      <c r="B73" s="14" t="s">
        <v>79</v>
      </c>
      <c r="C73" s="50"/>
      <c r="D73" s="50"/>
      <c r="E73" s="52"/>
    </row>
    <row r="74" spans="1:11" ht="15.75" thickBot="1" x14ac:dyDescent="0.3">
      <c r="A74" s="53" t="s">
        <v>80</v>
      </c>
      <c r="B74" s="35"/>
      <c r="C74" s="35"/>
      <c r="D74" s="35"/>
      <c r="E74" s="36"/>
    </row>
    <row r="75" spans="1:11" ht="39" thickBot="1" x14ac:dyDescent="0.3">
      <c r="A75" s="24" t="s">
        <v>142</v>
      </c>
      <c r="B75" s="14" t="s">
        <v>81</v>
      </c>
      <c r="C75" s="14" t="s">
        <v>14</v>
      </c>
      <c r="D75" s="15">
        <f>E75*492.3*12</f>
        <v>767.98800000000006</v>
      </c>
      <c r="E75" s="30">
        <v>0.13</v>
      </c>
    </row>
    <row r="76" spans="1:11" ht="15.75" thickBot="1" x14ac:dyDescent="0.3">
      <c r="A76" s="34">
        <v>6.05</v>
      </c>
      <c r="B76" s="35"/>
      <c r="C76" s="35"/>
      <c r="D76" s="35"/>
      <c r="E76" s="36"/>
    </row>
    <row r="77" spans="1:11" ht="26.25" thickBot="1" x14ac:dyDescent="0.3">
      <c r="A77" s="23" t="s">
        <v>143</v>
      </c>
      <c r="B77" s="13" t="s">
        <v>83</v>
      </c>
      <c r="C77" s="16">
        <v>12</v>
      </c>
      <c r="D77" s="17">
        <f>E77*492.3*12</f>
        <v>35740.979999999996</v>
      </c>
      <c r="E77" s="31">
        <v>6.05</v>
      </c>
    </row>
    <row r="78" spans="1:11" ht="16.5" thickBot="1" x14ac:dyDescent="0.3">
      <c r="A78" s="22"/>
      <c r="B78" s="11" t="s">
        <v>84</v>
      </c>
      <c r="C78" s="18"/>
      <c r="D78" s="25">
        <f>D16+D22+D28+D36+D42+D47+D57+D60+D66+D72+D75+D77</f>
        <v>207829.36799999996</v>
      </c>
      <c r="E78" s="25">
        <f>E16+E22+E28+E36+E42+E47+E57+E60+E66+E72+E75+E77</f>
        <v>35.18</v>
      </c>
    </row>
    <row r="79" spans="1:11" ht="15.75" x14ac:dyDescent="0.25">
      <c r="K79" s="19"/>
    </row>
  </sheetData>
  <mergeCells count="42">
    <mergeCell ref="D22:D26"/>
    <mergeCell ref="E22:E26"/>
    <mergeCell ref="A2:E2"/>
    <mergeCell ref="D3:E3"/>
    <mergeCell ref="D4:E4"/>
    <mergeCell ref="A6:E6"/>
    <mergeCell ref="A7:E7"/>
    <mergeCell ref="A9:A13"/>
    <mergeCell ref="B9:B13"/>
    <mergeCell ref="C9:C13"/>
    <mergeCell ref="B14:E14"/>
    <mergeCell ref="B15:E15"/>
    <mergeCell ref="D16:D20"/>
    <mergeCell ref="E16:E20"/>
    <mergeCell ref="B21:E21"/>
    <mergeCell ref="B27:E27"/>
    <mergeCell ref="D28:D34"/>
    <mergeCell ref="E28:E34"/>
    <mergeCell ref="B35:E35"/>
    <mergeCell ref="D36:D40"/>
    <mergeCell ref="E36:E40"/>
    <mergeCell ref="B41:E41"/>
    <mergeCell ref="D42:D45"/>
    <mergeCell ref="E42:E45"/>
    <mergeCell ref="B46:E46"/>
    <mergeCell ref="D47:D55"/>
    <mergeCell ref="E47:E55"/>
    <mergeCell ref="B56:E56"/>
    <mergeCell ref="D57:D58"/>
    <mergeCell ref="E57:E58"/>
    <mergeCell ref="A59:E59"/>
    <mergeCell ref="D60:D64"/>
    <mergeCell ref="E60:E64"/>
    <mergeCell ref="A74:E74"/>
    <mergeCell ref="A76:E76"/>
    <mergeCell ref="A65:E65"/>
    <mergeCell ref="D66:D70"/>
    <mergeCell ref="E66:E70"/>
    <mergeCell ref="A71:E71"/>
    <mergeCell ref="C72:C73"/>
    <mergeCell ref="D72:D73"/>
    <mergeCell ref="E72:E73"/>
  </mergeCells>
  <pageMargins left="0.7" right="0.7" top="0.75" bottom="0.75" header="0.3" footer="0.3"/>
  <pageSetup paperSize="9" scale="94" fitToHeight="0"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9"/>
  <sheetViews>
    <sheetView topLeftCell="A62" workbookViewId="0">
      <selection activeCell="E79" sqref="E79"/>
    </sheetView>
  </sheetViews>
  <sheetFormatPr defaultRowHeight="15" x14ac:dyDescent="0.25"/>
  <cols>
    <col min="1" max="1" width="17.28515625" style="21" customWidth="1"/>
    <col min="2" max="2" width="19.5703125" customWidth="1"/>
    <col min="3" max="3" width="17.28515625" customWidth="1"/>
    <col min="4" max="4" width="18.42578125" customWidth="1"/>
    <col min="5" max="5" width="20.42578125" style="26" customWidth="1"/>
  </cols>
  <sheetData>
    <row r="2" spans="1:11" x14ac:dyDescent="0.25">
      <c r="A2" s="32" t="s">
        <v>0</v>
      </c>
      <c r="B2" s="32"/>
      <c r="C2" s="32"/>
      <c r="D2" s="32"/>
      <c r="E2" s="32"/>
      <c r="K2" s="1"/>
    </row>
    <row r="3" spans="1:11" x14ac:dyDescent="0.25">
      <c r="D3" s="32" t="s">
        <v>85</v>
      </c>
      <c r="E3" s="32"/>
    </row>
    <row r="4" spans="1:11" x14ac:dyDescent="0.25">
      <c r="D4" s="32" t="s">
        <v>200</v>
      </c>
      <c r="E4" s="32"/>
      <c r="K4" s="2" t="s">
        <v>86</v>
      </c>
    </row>
    <row r="5" spans="1:11" x14ac:dyDescent="0.25">
      <c r="K5" s="2"/>
    </row>
    <row r="6" spans="1:11" x14ac:dyDescent="0.25">
      <c r="A6" s="33" t="s">
        <v>87</v>
      </c>
      <c r="B6" s="33"/>
      <c r="C6" s="33"/>
      <c r="D6" s="33"/>
      <c r="E6" s="33"/>
    </row>
    <row r="7" spans="1:11" x14ac:dyDescent="0.25">
      <c r="A7" s="33" t="s">
        <v>201</v>
      </c>
      <c r="B7" s="33"/>
      <c r="C7" s="33"/>
      <c r="D7" s="33"/>
      <c r="E7" s="33"/>
      <c r="K7" s="3"/>
    </row>
    <row r="8" spans="1:11" ht="16.5" thickBot="1" x14ac:dyDescent="0.3">
      <c r="K8" s="4"/>
    </row>
    <row r="9" spans="1:11" x14ac:dyDescent="0.25">
      <c r="A9" s="60" t="s">
        <v>2</v>
      </c>
      <c r="B9" s="54" t="s">
        <v>3</v>
      </c>
      <c r="C9" s="54" t="s">
        <v>4</v>
      </c>
      <c r="D9" s="5"/>
      <c r="E9" s="27"/>
    </row>
    <row r="10" spans="1:11" x14ac:dyDescent="0.25">
      <c r="A10" s="61"/>
      <c r="B10" s="55"/>
      <c r="C10" s="55"/>
      <c r="D10" s="6"/>
      <c r="E10" s="28"/>
    </row>
    <row r="11" spans="1:11" ht="28.5" x14ac:dyDescent="0.25">
      <c r="A11" s="61"/>
      <c r="B11" s="55"/>
      <c r="C11" s="55"/>
      <c r="D11" s="6" t="s">
        <v>5</v>
      </c>
      <c r="E11" s="28" t="s">
        <v>7</v>
      </c>
    </row>
    <row r="12" spans="1:11" x14ac:dyDescent="0.25">
      <c r="A12" s="61"/>
      <c r="B12" s="55"/>
      <c r="C12" s="55"/>
      <c r="D12" s="6" t="s">
        <v>6</v>
      </c>
      <c r="E12" s="28" t="s">
        <v>8</v>
      </c>
    </row>
    <row r="13" spans="1:11" ht="16.5" thickBot="1" x14ac:dyDescent="0.3">
      <c r="A13" s="62"/>
      <c r="B13" s="56"/>
      <c r="C13" s="56"/>
      <c r="D13" s="7"/>
      <c r="E13" s="29"/>
    </row>
    <row r="14" spans="1:11" ht="25.5" customHeight="1" thickBot="1" x14ac:dyDescent="0.3">
      <c r="A14" s="22"/>
      <c r="B14" s="37" t="s">
        <v>9</v>
      </c>
      <c r="C14" s="38"/>
      <c r="D14" s="38"/>
      <c r="E14" s="39"/>
    </row>
    <row r="15" spans="1:11" ht="15.75" thickBot="1" x14ac:dyDescent="0.3">
      <c r="A15" s="20" t="s">
        <v>89</v>
      </c>
      <c r="B15" s="57" t="s">
        <v>10</v>
      </c>
      <c r="C15" s="58"/>
      <c r="D15" s="58"/>
      <c r="E15" s="59"/>
    </row>
    <row r="16" spans="1:11" ht="102.75" thickBot="1" x14ac:dyDescent="0.3">
      <c r="A16" s="20" t="s">
        <v>91</v>
      </c>
      <c r="B16" s="8" t="s">
        <v>11</v>
      </c>
      <c r="C16" s="9" t="s">
        <v>12</v>
      </c>
      <c r="D16" s="40">
        <f>E16*367.6*12</f>
        <v>5602.2240000000002</v>
      </c>
      <c r="E16" s="43">
        <v>1.27</v>
      </c>
    </row>
    <row r="17" spans="1:5" ht="64.5" thickBot="1" x14ac:dyDescent="0.3">
      <c r="A17" s="20" t="s">
        <v>92</v>
      </c>
      <c r="B17" s="8" t="s">
        <v>13</v>
      </c>
      <c r="C17" s="9" t="s">
        <v>14</v>
      </c>
      <c r="D17" s="41"/>
      <c r="E17" s="44"/>
    </row>
    <row r="18" spans="1:5" ht="39" thickBot="1" x14ac:dyDescent="0.3">
      <c r="A18" s="20" t="s">
        <v>93</v>
      </c>
      <c r="B18" s="8" t="s">
        <v>15</v>
      </c>
      <c r="C18" s="9" t="s">
        <v>14</v>
      </c>
      <c r="D18" s="41"/>
      <c r="E18" s="44"/>
    </row>
    <row r="19" spans="1:5" ht="39" thickBot="1" x14ac:dyDescent="0.3">
      <c r="A19" s="20" t="s">
        <v>94</v>
      </c>
      <c r="B19" s="8" t="s">
        <v>16</v>
      </c>
      <c r="C19" s="9" t="s">
        <v>14</v>
      </c>
      <c r="D19" s="41"/>
      <c r="E19" s="44"/>
    </row>
    <row r="20" spans="1:5" ht="26.25" thickBot="1" x14ac:dyDescent="0.3">
      <c r="A20" s="20" t="s">
        <v>95</v>
      </c>
      <c r="B20" s="8" t="s">
        <v>17</v>
      </c>
      <c r="C20" s="9" t="s">
        <v>14</v>
      </c>
      <c r="D20" s="42"/>
      <c r="E20" s="45"/>
    </row>
    <row r="21" spans="1:5" ht="15.75" thickBot="1" x14ac:dyDescent="0.3">
      <c r="A21" s="20" t="s">
        <v>18</v>
      </c>
      <c r="B21" s="57" t="s">
        <v>19</v>
      </c>
      <c r="C21" s="58"/>
      <c r="D21" s="58"/>
      <c r="E21" s="59"/>
    </row>
    <row r="22" spans="1:5" ht="51.75" thickBot="1" x14ac:dyDescent="0.3">
      <c r="A22" s="20" t="s">
        <v>96</v>
      </c>
      <c r="B22" s="8" t="s">
        <v>20</v>
      </c>
      <c r="C22" s="9" t="s">
        <v>14</v>
      </c>
      <c r="D22" s="40">
        <f>E22*367.6*12</f>
        <v>13762.944</v>
      </c>
      <c r="E22" s="43">
        <v>3.12</v>
      </c>
    </row>
    <row r="23" spans="1:5" ht="51.75" thickBot="1" x14ac:dyDescent="0.3">
      <c r="A23" s="20" t="s">
        <v>97</v>
      </c>
      <c r="B23" s="8" t="s">
        <v>21</v>
      </c>
      <c r="C23" s="9" t="s">
        <v>14</v>
      </c>
      <c r="D23" s="41"/>
      <c r="E23" s="44"/>
    </row>
    <row r="24" spans="1:5" ht="26.25" thickBot="1" x14ac:dyDescent="0.3">
      <c r="A24" s="20" t="s">
        <v>98</v>
      </c>
      <c r="B24" s="8" t="s">
        <v>22</v>
      </c>
      <c r="C24" s="9" t="s">
        <v>23</v>
      </c>
      <c r="D24" s="41"/>
      <c r="E24" s="44"/>
    </row>
    <row r="25" spans="1:5" ht="26.25" thickBot="1" x14ac:dyDescent="0.3">
      <c r="A25" s="20" t="s">
        <v>99</v>
      </c>
      <c r="B25" s="8" t="s">
        <v>24</v>
      </c>
      <c r="C25" s="9" t="s">
        <v>23</v>
      </c>
      <c r="D25" s="41"/>
      <c r="E25" s="44"/>
    </row>
    <row r="26" spans="1:5" ht="26.25" thickBot="1" x14ac:dyDescent="0.3">
      <c r="A26" s="20" t="s">
        <v>100</v>
      </c>
      <c r="B26" s="8" t="s">
        <v>25</v>
      </c>
      <c r="C26" s="9" t="s">
        <v>14</v>
      </c>
      <c r="D26" s="42"/>
      <c r="E26" s="45"/>
    </row>
    <row r="27" spans="1:5" ht="15.75" thickBot="1" x14ac:dyDescent="0.3">
      <c r="A27" s="20" t="s">
        <v>90</v>
      </c>
      <c r="B27" s="57" t="s">
        <v>26</v>
      </c>
      <c r="C27" s="58"/>
      <c r="D27" s="58"/>
      <c r="E27" s="59"/>
    </row>
    <row r="28" spans="1:5" ht="51.75" thickBot="1" x14ac:dyDescent="0.3">
      <c r="A28" s="20" t="s">
        <v>101</v>
      </c>
      <c r="B28" s="8" t="s">
        <v>27</v>
      </c>
      <c r="C28" s="9" t="s">
        <v>14</v>
      </c>
      <c r="D28" s="54">
        <f>E28*367.6*12</f>
        <v>15747.984</v>
      </c>
      <c r="E28" s="43">
        <v>3.57</v>
      </c>
    </row>
    <row r="29" spans="1:5" ht="51.75" thickBot="1" x14ac:dyDescent="0.3">
      <c r="A29" s="20" t="s">
        <v>102</v>
      </c>
      <c r="B29" s="8" t="s">
        <v>28</v>
      </c>
      <c r="C29" s="9" t="s">
        <v>14</v>
      </c>
      <c r="D29" s="55"/>
      <c r="E29" s="44"/>
    </row>
    <row r="30" spans="1:5" ht="39" thickBot="1" x14ac:dyDescent="0.3">
      <c r="A30" s="20" t="s">
        <v>103</v>
      </c>
      <c r="B30" s="8" t="s">
        <v>29</v>
      </c>
      <c r="C30" s="9" t="s">
        <v>23</v>
      </c>
      <c r="D30" s="55"/>
      <c r="E30" s="44"/>
    </row>
    <row r="31" spans="1:5" ht="26.25" thickBot="1" x14ac:dyDescent="0.3">
      <c r="A31" s="20" t="s">
        <v>104</v>
      </c>
      <c r="B31" s="8" t="s">
        <v>30</v>
      </c>
      <c r="C31" s="9" t="s">
        <v>23</v>
      </c>
      <c r="D31" s="55"/>
      <c r="E31" s="44"/>
    </row>
    <row r="32" spans="1:5" ht="26.25" thickBot="1" x14ac:dyDescent="0.3">
      <c r="A32" s="20" t="s">
        <v>105</v>
      </c>
      <c r="B32" s="8" t="s">
        <v>31</v>
      </c>
      <c r="C32" s="9" t="s">
        <v>14</v>
      </c>
      <c r="D32" s="55"/>
      <c r="E32" s="44"/>
    </row>
    <row r="33" spans="1:5" ht="39" thickBot="1" x14ac:dyDescent="0.3">
      <c r="A33" s="20" t="s">
        <v>106</v>
      </c>
      <c r="B33" s="8" t="s">
        <v>32</v>
      </c>
      <c r="C33" s="9" t="s">
        <v>14</v>
      </c>
      <c r="D33" s="55"/>
      <c r="E33" s="44"/>
    </row>
    <row r="34" spans="1:5" ht="26.25" thickBot="1" x14ac:dyDescent="0.3">
      <c r="A34" s="20" t="s">
        <v>107</v>
      </c>
      <c r="B34" s="8" t="s">
        <v>33</v>
      </c>
      <c r="C34" s="9" t="s">
        <v>14</v>
      </c>
      <c r="D34" s="56"/>
      <c r="E34" s="45"/>
    </row>
    <row r="35" spans="1:5" ht="15.75" thickBot="1" x14ac:dyDescent="0.3">
      <c r="A35" s="20" t="s">
        <v>108</v>
      </c>
      <c r="B35" s="57" t="s">
        <v>34</v>
      </c>
      <c r="C35" s="58"/>
      <c r="D35" s="58"/>
      <c r="E35" s="59"/>
    </row>
    <row r="36" spans="1:5" ht="26.25" thickBot="1" x14ac:dyDescent="0.3">
      <c r="A36" s="20" t="s">
        <v>109</v>
      </c>
      <c r="B36" s="8" t="s">
        <v>35</v>
      </c>
      <c r="C36" s="9" t="s">
        <v>36</v>
      </c>
      <c r="D36" s="40">
        <f>E36*367.6*12</f>
        <v>9881.0880000000016</v>
      </c>
      <c r="E36" s="43">
        <v>2.2400000000000002</v>
      </c>
    </row>
    <row r="37" spans="1:5" ht="39" thickBot="1" x14ac:dyDescent="0.3">
      <c r="A37" s="20" t="s">
        <v>110</v>
      </c>
      <c r="B37" s="8" t="s">
        <v>37</v>
      </c>
      <c r="C37" s="9" t="s">
        <v>14</v>
      </c>
      <c r="D37" s="41"/>
      <c r="E37" s="44"/>
    </row>
    <row r="38" spans="1:5" ht="51.75" thickBot="1" x14ac:dyDescent="0.3">
      <c r="A38" s="20" t="s">
        <v>111</v>
      </c>
      <c r="B38" s="8" t="s">
        <v>38</v>
      </c>
      <c r="C38" s="9" t="s">
        <v>14</v>
      </c>
      <c r="D38" s="41"/>
      <c r="E38" s="44"/>
    </row>
    <row r="39" spans="1:5" ht="39" thickBot="1" x14ac:dyDescent="0.3">
      <c r="A39" s="20" t="s">
        <v>112</v>
      </c>
      <c r="B39" s="8" t="s">
        <v>39</v>
      </c>
      <c r="C39" s="9" t="s">
        <v>14</v>
      </c>
      <c r="D39" s="41"/>
      <c r="E39" s="44"/>
    </row>
    <row r="40" spans="1:5" ht="39" thickBot="1" x14ac:dyDescent="0.3">
      <c r="A40" s="20" t="s">
        <v>113</v>
      </c>
      <c r="B40" s="8" t="s">
        <v>40</v>
      </c>
      <c r="C40" s="9" t="s">
        <v>14</v>
      </c>
      <c r="D40" s="42"/>
      <c r="E40" s="45"/>
    </row>
    <row r="41" spans="1:5" ht="15.75" thickBot="1" x14ac:dyDescent="0.3">
      <c r="A41" s="20" t="s">
        <v>114</v>
      </c>
      <c r="B41" s="57" t="s">
        <v>41</v>
      </c>
      <c r="C41" s="58"/>
      <c r="D41" s="58"/>
      <c r="E41" s="59"/>
    </row>
    <row r="42" spans="1:5" ht="26.25" thickBot="1" x14ac:dyDescent="0.3">
      <c r="A42" s="20" t="s">
        <v>115</v>
      </c>
      <c r="B42" s="8" t="s">
        <v>42</v>
      </c>
      <c r="C42" s="9" t="s">
        <v>36</v>
      </c>
      <c r="D42" s="54">
        <f>E42*367.6*12</f>
        <v>32245.871999999999</v>
      </c>
      <c r="E42" s="43">
        <v>7.31</v>
      </c>
    </row>
    <row r="43" spans="1:5" ht="26.25" thickBot="1" x14ac:dyDescent="0.3">
      <c r="A43" s="20" t="s">
        <v>116</v>
      </c>
      <c r="B43" s="10" t="s">
        <v>43</v>
      </c>
      <c r="C43" s="10" t="s">
        <v>23</v>
      </c>
      <c r="D43" s="55"/>
      <c r="E43" s="44"/>
    </row>
    <row r="44" spans="1:5" ht="26.25" thickBot="1" x14ac:dyDescent="0.3">
      <c r="A44" s="20" t="s">
        <v>117</v>
      </c>
      <c r="B44" s="9" t="s">
        <v>44</v>
      </c>
      <c r="C44" s="9" t="s">
        <v>23</v>
      </c>
      <c r="D44" s="55"/>
      <c r="E44" s="44"/>
    </row>
    <row r="45" spans="1:5" ht="39" thickBot="1" x14ac:dyDescent="0.3">
      <c r="A45" s="20" t="s">
        <v>118</v>
      </c>
      <c r="B45" s="8" t="s">
        <v>45</v>
      </c>
      <c r="C45" s="9" t="s">
        <v>14</v>
      </c>
      <c r="D45" s="56"/>
      <c r="E45" s="45"/>
    </row>
    <row r="46" spans="1:5" ht="25.5" customHeight="1" thickBot="1" x14ac:dyDescent="0.3">
      <c r="A46" s="22"/>
      <c r="B46" s="37" t="s">
        <v>46</v>
      </c>
      <c r="C46" s="38"/>
      <c r="D46" s="38"/>
      <c r="E46" s="39"/>
    </row>
    <row r="47" spans="1:5" ht="39" thickBot="1" x14ac:dyDescent="0.3">
      <c r="A47" s="20" t="s">
        <v>119</v>
      </c>
      <c r="B47" s="8" t="s">
        <v>47</v>
      </c>
      <c r="C47" s="9" t="s">
        <v>48</v>
      </c>
      <c r="D47" s="54">
        <f>E47*367.6*12</f>
        <v>23555.808000000001</v>
      </c>
      <c r="E47" s="43">
        <v>5.34</v>
      </c>
    </row>
    <row r="48" spans="1:5" ht="29.25" thickBot="1" x14ac:dyDescent="0.3">
      <c r="A48" s="20" t="s">
        <v>120</v>
      </c>
      <c r="B48" s="8" t="s">
        <v>49</v>
      </c>
      <c r="C48" s="9" t="s">
        <v>14</v>
      </c>
      <c r="D48" s="55"/>
      <c r="E48" s="44"/>
    </row>
    <row r="49" spans="1:5" ht="64.5" thickBot="1" x14ac:dyDescent="0.3">
      <c r="A49" s="20" t="s">
        <v>121</v>
      </c>
      <c r="B49" s="8" t="s">
        <v>50</v>
      </c>
      <c r="C49" s="9" t="s">
        <v>23</v>
      </c>
      <c r="D49" s="55"/>
      <c r="E49" s="44"/>
    </row>
    <row r="50" spans="1:5" ht="26.25" thickBot="1" x14ac:dyDescent="0.3">
      <c r="A50" s="20" t="s">
        <v>122</v>
      </c>
      <c r="B50" s="8" t="s">
        <v>51</v>
      </c>
      <c r="C50" s="9" t="s">
        <v>14</v>
      </c>
      <c r="D50" s="55"/>
      <c r="E50" s="44"/>
    </row>
    <row r="51" spans="1:5" ht="26.25" thickBot="1" x14ac:dyDescent="0.3">
      <c r="A51" s="20" t="s">
        <v>123</v>
      </c>
      <c r="B51" s="8" t="s">
        <v>52</v>
      </c>
      <c r="C51" s="9" t="s">
        <v>14</v>
      </c>
      <c r="D51" s="55"/>
      <c r="E51" s="44"/>
    </row>
    <row r="52" spans="1:5" ht="26.25" thickBot="1" x14ac:dyDescent="0.3">
      <c r="A52" s="20" t="s">
        <v>124</v>
      </c>
      <c r="B52" s="8" t="s">
        <v>53</v>
      </c>
      <c r="C52" s="9" t="s">
        <v>36</v>
      </c>
      <c r="D52" s="55"/>
      <c r="E52" s="44"/>
    </row>
    <row r="53" spans="1:5" ht="26.25" thickBot="1" x14ac:dyDescent="0.3">
      <c r="A53" s="20" t="s">
        <v>125</v>
      </c>
      <c r="B53" s="8" t="s">
        <v>54</v>
      </c>
      <c r="C53" s="9" t="s">
        <v>14</v>
      </c>
      <c r="D53" s="55"/>
      <c r="E53" s="44"/>
    </row>
    <row r="54" spans="1:5" ht="26.25" thickBot="1" x14ac:dyDescent="0.3">
      <c r="A54" s="20" t="s">
        <v>126</v>
      </c>
      <c r="B54" s="8" t="s">
        <v>55</v>
      </c>
      <c r="C54" s="9" t="s">
        <v>14</v>
      </c>
      <c r="D54" s="55"/>
      <c r="E54" s="44"/>
    </row>
    <row r="55" spans="1:5" ht="26.25" thickBot="1" x14ac:dyDescent="0.3">
      <c r="A55" s="20" t="s">
        <v>127</v>
      </c>
      <c r="B55" s="8" t="s">
        <v>56</v>
      </c>
      <c r="C55" s="9" t="s">
        <v>14</v>
      </c>
      <c r="D55" s="56"/>
      <c r="E55" s="45"/>
    </row>
    <row r="56" spans="1:5" ht="16.5" thickBot="1" x14ac:dyDescent="0.3">
      <c r="A56" s="22"/>
      <c r="B56" s="37" t="s">
        <v>57</v>
      </c>
      <c r="C56" s="38"/>
      <c r="D56" s="38"/>
      <c r="E56" s="39"/>
    </row>
    <row r="57" spans="1:5" ht="77.25" thickBot="1" x14ac:dyDescent="0.3">
      <c r="A57" s="20" t="s">
        <v>128</v>
      </c>
      <c r="B57" s="8" t="s">
        <v>58</v>
      </c>
      <c r="C57" s="9" t="s">
        <v>59</v>
      </c>
      <c r="D57" s="54">
        <f>E57*367.6*12</f>
        <v>5116.9920000000002</v>
      </c>
      <c r="E57" s="43">
        <v>1.1599999999999999</v>
      </c>
    </row>
    <row r="58" spans="1:5" ht="39" thickBot="1" x14ac:dyDescent="0.3">
      <c r="A58" s="20" t="s">
        <v>129</v>
      </c>
      <c r="B58" s="8" t="s">
        <v>60</v>
      </c>
      <c r="C58" s="9" t="s">
        <v>61</v>
      </c>
      <c r="D58" s="56"/>
      <c r="E58" s="45"/>
    </row>
    <row r="59" spans="1:5" ht="15.75" thickBot="1" x14ac:dyDescent="0.3">
      <c r="A59" s="37" t="s">
        <v>62</v>
      </c>
      <c r="B59" s="38"/>
      <c r="C59" s="38"/>
      <c r="D59" s="38"/>
      <c r="E59" s="39"/>
    </row>
    <row r="60" spans="1:5" ht="39" thickBot="1" x14ac:dyDescent="0.3">
      <c r="A60" s="20" t="s">
        <v>130</v>
      </c>
      <c r="B60" s="8" t="s">
        <v>63</v>
      </c>
      <c r="C60" s="9" t="s">
        <v>64</v>
      </c>
      <c r="D60" s="40">
        <f>E60*367.6*12</f>
        <v>7851.9360000000015</v>
      </c>
      <c r="E60" s="43">
        <v>1.78</v>
      </c>
    </row>
    <row r="61" spans="1:5" ht="26.25" thickBot="1" x14ac:dyDescent="0.3">
      <c r="A61" s="20" t="s">
        <v>131</v>
      </c>
      <c r="B61" s="8" t="s">
        <v>65</v>
      </c>
      <c r="C61" s="9" t="s">
        <v>66</v>
      </c>
      <c r="D61" s="41"/>
      <c r="E61" s="44"/>
    </row>
    <row r="62" spans="1:5" ht="77.25" thickBot="1" x14ac:dyDescent="0.3">
      <c r="A62" s="20" t="s">
        <v>132</v>
      </c>
      <c r="B62" s="8" t="s">
        <v>67</v>
      </c>
      <c r="C62" s="9" t="s">
        <v>36</v>
      </c>
      <c r="D62" s="41"/>
      <c r="E62" s="44"/>
    </row>
    <row r="63" spans="1:5" ht="39" thickBot="1" x14ac:dyDescent="0.3">
      <c r="A63" s="20" t="s">
        <v>133</v>
      </c>
      <c r="B63" s="8" t="s">
        <v>68</v>
      </c>
      <c r="C63" s="9" t="s">
        <v>66</v>
      </c>
      <c r="D63" s="41"/>
      <c r="E63" s="44"/>
    </row>
    <row r="64" spans="1:5" ht="15.75" thickBot="1" x14ac:dyDescent="0.3">
      <c r="A64" s="20" t="s">
        <v>134</v>
      </c>
      <c r="B64" s="8" t="s">
        <v>69</v>
      </c>
      <c r="C64" s="9" t="s">
        <v>70</v>
      </c>
      <c r="D64" s="42"/>
      <c r="E64" s="45"/>
    </row>
    <row r="65" spans="1:11" ht="25.5" customHeight="1" thickBot="1" x14ac:dyDescent="0.3">
      <c r="A65" s="37" t="s">
        <v>71</v>
      </c>
      <c r="B65" s="38"/>
      <c r="C65" s="38"/>
      <c r="D65" s="38"/>
      <c r="E65" s="39"/>
    </row>
    <row r="66" spans="1:11" ht="16.5" thickBot="1" x14ac:dyDescent="0.3">
      <c r="A66" s="20" t="s">
        <v>135</v>
      </c>
      <c r="B66" s="11" t="s">
        <v>72</v>
      </c>
      <c r="C66" s="12"/>
      <c r="D66" s="40">
        <f>E66*367.6*12</f>
        <v>6131.5680000000002</v>
      </c>
      <c r="E66" s="43">
        <v>1.39</v>
      </c>
    </row>
    <row r="67" spans="1:11" ht="77.25" thickBot="1" x14ac:dyDescent="0.3">
      <c r="A67" s="20" t="s">
        <v>136</v>
      </c>
      <c r="B67" s="8" t="s">
        <v>73</v>
      </c>
      <c r="C67" s="9" t="s">
        <v>14</v>
      </c>
      <c r="D67" s="41"/>
      <c r="E67" s="44"/>
    </row>
    <row r="68" spans="1:11" ht="39" thickBot="1" x14ac:dyDescent="0.3">
      <c r="A68" s="20" t="s">
        <v>137</v>
      </c>
      <c r="B68" s="8" t="s">
        <v>74</v>
      </c>
      <c r="C68" s="9" t="s">
        <v>66</v>
      </c>
      <c r="D68" s="41"/>
      <c r="E68" s="44"/>
    </row>
    <row r="69" spans="1:11" ht="16.5" thickBot="1" x14ac:dyDescent="0.3">
      <c r="A69" s="20" t="s">
        <v>138</v>
      </c>
      <c r="B69" s="11" t="s">
        <v>75</v>
      </c>
      <c r="C69" s="12"/>
      <c r="D69" s="41"/>
      <c r="E69" s="44"/>
    </row>
    <row r="70" spans="1:11" ht="39" thickBot="1" x14ac:dyDescent="0.3">
      <c r="A70" s="20" t="s">
        <v>139</v>
      </c>
      <c r="B70" s="8" t="s">
        <v>74</v>
      </c>
      <c r="C70" s="9" t="s">
        <v>64</v>
      </c>
      <c r="D70" s="42"/>
      <c r="E70" s="45"/>
    </row>
    <row r="71" spans="1:11" ht="15.75" thickBot="1" x14ac:dyDescent="0.3">
      <c r="A71" s="46" t="s">
        <v>76</v>
      </c>
      <c r="B71" s="47"/>
      <c r="C71" s="47"/>
      <c r="D71" s="47"/>
      <c r="E71" s="48"/>
    </row>
    <row r="72" spans="1:11" ht="39" thickBot="1" x14ac:dyDescent="0.3">
      <c r="A72" s="23" t="s">
        <v>140</v>
      </c>
      <c r="B72" s="13" t="s">
        <v>77</v>
      </c>
      <c r="C72" s="49" t="s">
        <v>78</v>
      </c>
      <c r="D72" s="49">
        <f>E72*367.6*12</f>
        <v>8028.384</v>
      </c>
      <c r="E72" s="51">
        <v>1.82</v>
      </c>
    </row>
    <row r="73" spans="1:11" ht="39" thickBot="1" x14ac:dyDescent="0.3">
      <c r="A73" s="24" t="s">
        <v>141</v>
      </c>
      <c r="B73" s="14" t="s">
        <v>79</v>
      </c>
      <c r="C73" s="50"/>
      <c r="D73" s="50"/>
      <c r="E73" s="52"/>
    </row>
    <row r="74" spans="1:11" ht="15.75" thickBot="1" x14ac:dyDescent="0.3">
      <c r="A74" s="53" t="s">
        <v>80</v>
      </c>
      <c r="B74" s="35"/>
      <c r="C74" s="35"/>
      <c r="D74" s="35"/>
      <c r="E74" s="36"/>
    </row>
    <row r="75" spans="1:11" ht="39" thickBot="1" x14ac:dyDescent="0.3">
      <c r="A75" s="24" t="s">
        <v>142</v>
      </c>
      <c r="B75" s="14" t="s">
        <v>81</v>
      </c>
      <c r="C75" s="14" t="s">
        <v>14</v>
      </c>
      <c r="D75" s="15">
        <f>E75*367.6*12</f>
        <v>573.45600000000002</v>
      </c>
      <c r="E75" s="30">
        <v>0.13</v>
      </c>
    </row>
    <row r="76" spans="1:11" ht="15.75" thickBot="1" x14ac:dyDescent="0.3">
      <c r="A76" s="34" t="s">
        <v>82</v>
      </c>
      <c r="B76" s="35"/>
      <c r="C76" s="35"/>
      <c r="D76" s="35"/>
      <c r="E76" s="36"/>
    </row>
    <row r="77" spans="1:11" ht="26.25" thickBot="1" x14ac:dyDescent="0.3">
      <c r="A77" s="23" t="s">
        <v>143</v>
      </c>
      <c r="B77" s="13" t="s">
        <v>83</v>
      </c>
      <c r="C77" s="16">
        <v>12</v>
      </c>
      <c r="D77" s="17">
        <f>E77*367.6*12</f>
        <v>26687.760000000002</v>
      </c>
      <c r="E77" s="31">
        <v>6.05</v>
      </c>
    </row>
    <row r="78" spans="1:11" ht="16.5" thickBot="1" x14ac:dyDescent="0.3">
      <c r="A78" s="22"/>
      <c r="B78" s="11" t="s">
        <v>84</v>
      </c>
      <c r="C78" s="18"/>
      <c r="D78" s="25">
        <f>D16+D22+D28+D36+D42+D47+D57+D60+D66+D72+D75+D77</f>
        <v>155186.01600000003</v>
      </c>
      <c r="E78" s="25">
        <f>E16+E22+E28+E36+E42+E47+E57+E60+E66+E72+E75+E77</f>
        <v>35.18</v>
      </c>
    </row>
    <row r="79" spans="1:11" ht="15.75" x14ac:dyDescent="0.25">
      <c r="K79" s="19"/>
    </row>
  </sheetData>
  <mergeCells count="42">
    <mergeCell ref="A74:E74"/>
    <mergeCell ref="A76:E76"/>
    <mergeCell ref="A65:E65"/>
    <mergeCell ref="D66:D70"/>
    <mergeCell ref="E66:E70"/>
    <mergeCell ref="A71:E71"/>
    <mergeCell ref="C72:C73"/>
    <mergeCell ref="D72:D73"/>
    <mergeCell ref="E72:E73"/>
    <mergeCell ref="B56:E56"/>
    <mergeCell ref="D57:D58"/>
    <mergeCell ref="E57:E58"/>
    <mergeCell ref="A59:E59"/>
    <mergeCell ref="D60:D64"/>
    <mergeCell ref="E60:E64"/>
    <mergeCell ref="B41:E41"/>
    <mergeCell ref="D42:D45"/>
    <mergeCell ref="E42:E45"/>
    <mergeCell ref="B46:E46"/>
    <mergeCell ref="D47:D55"/>
    <mergeCell ref="E47:E55"/>
    <mergeCell ref="B27:E27"/>
    <mergeCell ref="D28:D34"/>
    <mergeCell ref="E28:E34"/>
    <mergeCell ref="B35:E35"/>
    <mergeCell ref="D36:D40"/>
    <mergeCell ref="E36:E40"/>
    <mergeCell ref="D22:D26"/>
    <mergeCell ref="E22:E26"/>
    <mergeCell ref="A2:E2"/>
    <mergeCell ref="D3:E3"/>
    <mergeCell ref="D4:E4"/>
    <mergeCell ref="A6:E6"/>
    <mergeCell ref="A7:E7"/>
    <mergeCell ref="A9:A13"/>
    <mergeCell ref="B9:B13"/>
    <mergeCell ref="C9:C13"/>
    <mergeCell ref="B14:E14"/>
    <mergeCell ref="B15:E15"/>
    <mergeCell ref="D16:D20"/>
    <mergeCell ref="E16:E20"/>
    <mergeCell ref="B21:E21"/>
  </mergeCells>
  <pageMargins left="0.7" right="0.7" top="0.75" bottom="0.75" header="0.3" footer="0.3"/>
  <pageSetup paperSize="9" orientation="portrait" horizontalDpi="0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9"/>
  <sheetViews>
    <sheetView topLeftCell="A62" workbookViewId="0">
      <selection activeCell="E79" sqref="E79"/>
    </sheetView>
  </sheetViews>
  <sheetFormatPr defaultRowHeight="15" x14ac:dyDescent="0.25"/>
  <cols>
    <col min="1" max="1" width="17.28515625" style="21" customWidth="1"/>
    <col min="2" max="2" width="19.5703125" customWidth="1"/>
    <col min="3" max="3" width="17.28515625" customWidth="1"/>
    <col min="4" max="4" width="18.42578125" customWidth="1"/>
    <col min="5" max="5" width="20.42578125" style="26" customWidth="1"/>
  </cols>
  <sheetData>
    <row r="2" spans="1:11" x14ac:dyDescent="0.25">
      <c r="A2" s="32" t="s">
        <v>0</v>
      </c>
      <c r="B2" s="32"/>
      <c r="C2" s="32"/>
      <c r="D2" s="32"/>
      <c r="E2" s="32"/>
      <c r="K2" s="1"/>
    </row>
    <row r="3" spans="1:11" x14ac:dyDescent="0.25">
      <c r="D3" s="32" t="s">
        <v>85</v>
      </c>
      <c r="E3" s="32"/>
    </row>
    <row r="4" spans="1:11" x14ac:dyDescent="0.25">
      <c r="D4" s="32" t="s">
        <v>202</v>
      </c>
      <c r="E4" s="32"/>
      <c r="K4" s="2" t="s">
        <v>86</v>
      </c>
    </row>
    <row r="5" spans="1:11" x14ac:dyDescent="0.25">
      <c r="K5" s="2"/>
    </row>
    <row r="6" spans="1:11" x14ac:dyDescent="0.25">
      <c r="A6" s="33" t="s">
        <v>87</v>
      </c>
      <c r="B6" s="33"/>
      <c r="C6" s="33"/>
      <c r="D6" s="33"/>
      <c r="E6" s="33"/>
    </row>
    <row r="7" spans="1:11" x14ac:dyDescent="0.25">
      <c r="A7" s="33" t="s">
        <v>203</v>
      </c>
      <c r="B7" s="33"/>
      <c r="C7" s="33"/>
      <c r="D7" s="33"/>
      <c r="E7" s="33"/>
      <c r="K7" s="3"/>
    </row>
    <row r="8" spans="1:11" ht="16.5" thickBot="1" x14ac:dyDescent="0.3">
      <c r="K8" s="4"/>
    </row>
    <row r="9" spans="1:11" x14ac:dyDescent="0.25">
      <c r="A9" s="60" t="s">
        <v>2</v>
      </c>
      <c r="B9" s="54" t="s">
        <v>3</v>
      </c>
      <c r="C9" s="54" t="s">
        <v>4</v>
      </c>
      <c r="D9" s="5"/>
      <c r="E9" s="27"/>
    </row>
    <row r="10" spans="1:11" x14ac:dyDescent="0.25">
      <c r="A10" s="61"/>
      <c r="B10" s="55"/>
      <c r="C10" s="55"/>
      <c r="D10" s="6"/>
      <c r="E10" s="28"/>
    </row>
    <row r="11" spans="1:11" ht="28.5" x14ac:dyDescent="0.25">
      <c r="A11" s="61"/>
      <c r="B11" s="55"/>
      <c r="C11" s="55"/>
      <c r="D11" s="6" t="s">
        <v>5</v>
      </c>
      <c r="E11" s="28" t="s">
        <v>7</v>
      </c>
    </row>
    <row r="12" spans="1:11" x14ac:dyDescent="0.25">
      <c r="A12" s="61"/>
      <c r="B12" s="55"/>
      <c r="C12" s="55"/>
      <c r="D12" s="6" t="s">
        <v>6</v>
      </c>
      <c r="E12" s="28" t="s">
        <v>8</v>
      </c>
    </row>
    <row r="13" spans="1:11" ht="16.5" thickBot="1" x14ac:dyDescent="0.3">
      <c r="A13" s="62"/>
      <c r="B13" s="56"/>
      <c r="C13" s="56"/>
      <c r="D13" s="7"/>
      <c r="E13" s="29"/>
    </row>
    <row r="14" spans="1:11" ht="25.5" customHeight="1" thickBot="1" x14ac:dyDescent="0.3">
      <c r="A14" s="22"/>
      <c r="B14" s="37" t="s">
        <v>9</v>
      </c>
      <c r="C14" s="38"/>
      <c r="D14" s="38"/>
      <c r="E14" s="39"/>
    </row>
    <row r="15" spans="1:11" ht="15.75" thickBot="1" x14ac:dyDescent="0.3">
      <c r="A15" s="20" t="s">
        <v>89</v>
      </c>
      <c r="B15" s="57" t="s">
        <v>10</v>
      </c>
      <c r="C15" s="58"/>
      <c r="D15" s="58"/>
      <c r="E15" s="59"/>
    </row>
    <row r="16" spans="1:11" ht="102.75" thickBot="1" x14ac:dyDescent="0.3">
      <c r="A16" s="20" t="s">
        <v>91</v>
      </c>
      <c r="B16" s="8" t="s">
        <v>11</v>
      </c>
      <c r="C16" s="9" t="s">
        <v>12</v>
      </c>
      <c r="D16" s="40">
        <f>E16*372.1*12</f>
        <v>5670.8040000000001</v>
      </c>
      <c r="E16" s="43">
        <v>1.27</v>
      </c>
    </row>
    <row r="17" spans="1:5" ht="64.5" thickBot="1" x14ac:dyDescent="0.3">
      <c r="A17" s="20" t="s">
        <v>92</v>
      </c>
      <c r="B17" s="8" t="s">
        <v>13</v>
      </c>
      <c r="C17" s="9" t="s">
        <v>14</v>
      </c>
      <c r="D17" s="41"/>
      <c r="E17" s="44"/>
    </row>
    <row r="18" spans="1:5" ht="39" thickBot="1" x14ac:dyDescent="0.3">
      <c r="A18" s="20" t="s">
        <v>93</v>
      </c>
      <c r="B18" s="8" t="s">
        <v>15</v>
      </c>
      <c r="C18" s="9" t="s">
        <v>14</v>
      </c>
      <c r="D18" s="41"/>
      <c r="E18" s="44"/>
    </row>
    <row r="19" spans="1:5" ht="39" thickBot="1" x14ac:dyDescent="0.3">
      <c r="A19" s="20" t="s">
        <v>94</v>
      </c>
      <c r="B19" s="8" t="s">
        <v>16</v>
      </c>
      <c r="C19" s="9" t="s">
        <v>14</v>
      </c>
      <c r="D19" s="41"/>
      <c r="E19" s="44"/>
    </row>
    <row r="20" spans="1:5" ht="26.25" thickBot="1" x14ac:dyDescent="0.3">
      <c r="A20" s="20" t="s">
        <v>95</v>
      </c>
      <c r="B20" s="8" t="s">
        <v>17</v>
      </c>
      <c r="C20" s="9" t="s">
        <v>14</v>
      </c>
      <c r="D20" s="42"/>
      <c r="E20" s="45"/>
    </row>
    <row r="21" spans="1:5" ht="15.75" thickBot="1" x14ac:dyDescent="0.3">
      <c r="A21" s="20" t="s">
        <v>18</v>
      </c>
      <c r="B21" s="57" t="s">
        <v>19</v>
      </c>
      <c r="C21" s="58"/>
      <c r="D21" s="58"/>
      <c r="E21" s="59"/>
    </row>
    <row r="22" spans="1:5" ht="51.75" thickBot="1" x14ac:dyDescent="0.3">
      <c r="A22" s="20" t="s">
        <v>96</v>
      </c>
      <c r="B22" s="8" t="s">
        <v>20</v>
      </c>
      <c r="C22" s="9" t="s">
        <v>14</v>
      </c>
      <c r="D22" s="40">
        <f>E22*372.1*12</f>
        <v>13931.423999999999</v>
      </c>
      <c r="E22" s="43">
        <v>3.12</v>
      </c>
    </row>
    <row r="23" spans="1:5" ht="51.75" thickBot="1" x14ac:dyDescent="0.3">
      <c r="A23" s="20" t="s">
        <v>97</v>
      </c>
      <c r="B23" s="8" t="s">
        <v>21</v>
      </c>
      <c r="C23" s="9" t="s">
        <v>14</v>
      </c>
      <c r="D23" s="41"/>
      <c r="E23" s="44"/>
    </row>
    <row r="24" spans="1:5" ht="26.25" thickBot="1" x14ac:dyDescent="0.3">
      <c r="A24" s="20" t="s">
        <v>98</v>
      </c>
      <c r="B24" s="8" t="s">
        <v>22</v>
      </c>
      <c r="C24" s="9" t="s">
        <v>23</v>
      </c>
      <c r="D24" s="41"/>
      <c r="E24" s="44"/>
    </row>
    <row r="25" spans="1:5" ht="26.25" thickBot="1" x14ac:dyDescent="0.3">
      <c r="A25" s="20" t="s">
        <v>99</v>
      </c>
      <c r="B25" s="8" t="s">
        <v>24</v>
      </c>
      <c r="C25" s="9" t="s">
        <v>23</v>
      </c>
      <c r="D25" s="41"/>
      <c r="E25" s="44"/>
    </row>
    <row r="26" spans="1:5" ht="26.25" thickBot="1" x14ac:dyDescent="0.3">
      <c r="A26" s="20" t="s">
        <v>100</v>
      </c>
      <c r="B26" s="8" t="s">
        <v>25</v>
      </c>
      <c r="C26" s="9" t="s">
        <v>14</v>
      </c>
      <c r="D26" s="42"/>
      <c r="E26" s="45"/>
    </row>
    <row r="27" spans="1:5" ht="15.75" thickBot="1" x14ac:dyDescent="0.3">
      <c r="A27" s="20" t="s">
        <v>90</v>
      </c>
      <c r="B27" s="57" t="s">
        <v>26</v>
      </c>
      <c r="C27" s="58"/>
      <c r="D27" s="58"/>
      <c r="E27" s="59"/>
    </row>
    <row r="28" spans="1:5" ht="51.75" thickBot="1" x14ac:dyDescent="0.3">
      <c r="A28" s="20" t="s">
        <v>101</v>
      </c>
      <c r="B28" s="8" t="s">
        <v>27</v>
      </c>
      <c r="C28" s="9" t="s">
        <v>14</v>
      </c>
      <c r="D28" s="54">
        <f>E28*372.1*12</f>
        <v>15940.763999999999</v>
      </c>
      <c r="E28" s="43">
        <v>3.57</v>
      </c>
    </row>
    <row r="29" spans="1:5" ht="51.75" thickBot="1" x14ac:dyDescent="0.3">
      <c r="A29" s="20" t="s">
        <v>102</v>
      </c>
      <c r="B29" s="8" t="s">
        <v>28</v>
      </c>
      <c r="C29" s="9" t="s">
        <v>14</v>
      </c>
      <c r="D29" s="55"/>
      <c r="E29" s="44"/>
    </row>
    <row r="30" spans="1:5" ht="39" thickBot="1" x14ac:dyDescent="0.3">
      <c r="A30" s="20" t="s">
        <v>103</v>
      </c>
      <c r="B30" s="8" t="s">
        <v>29</v>
      </c>
      <c r="C30" s="9" t="s">
        <v>23</v>
      </c>
      <c r="D30" s="55"/>
      <c r="E30" s="44"/>
    </row>
    <row r="31" spans="1:5" ht="26.25" thickBot="1" x14ac:dyDescent="0.3">
      <c r="A31" s="20" t="s">
        <v>104</v>
      </c>
      <c r="B31" s="8" t="s">
        <v>30</v>
      </c>
      <c r="C31" s="9" t="s">
        <v>23</v>
      </c>
      <c r="D31" s="55"/>
      <c r="E31" s="44"/>
    </row>
    <row r="32" spans="1:5" ht="26.25" thickBot="1" x14ac:dyDescent="0.3">
      <c r="A32" s="20" t="s">
        <v>105</v>
      </c>
      <c r="B32" s="8" t="s">
        <v>31</v>
      </c>
      <c r="C32" s="9" t="s">
        <v>14</v>
      </c>
      <c r="D32" s="55"/>
      <c r="E32" s="44"/>
    </row>
    <row r="33" spans="1:5" ht="39" thickBot="1" x14ac:dyDescent="0.3">
      <c r="A33" s="20" t="s">
        <v>106</v>
      </c>
      <c r="B33" s="8" t="s">
        <v>32</v>
      </c>
      <c r="C33" s="9" t="s">
        <v>14</v>
      </c>
      <c r="D33" s="55"/>
      <c r="E33" s="44"/>
    </row>
    <row r="34" spans="1:5" ht="26.25" thickBot="1" x14ac:dyDescent="0.3">
      <c r="A34" s="20" t="s">
        <v>107</v>
      </c>
      <c r="B34" s="8" t="s">
        <v>33</v>
      </c>
      <c r="C34" s="9" t="s">
        <v>14</v>
      </c>
      <c r="D34" s="56"/>
      <c r="E34" s="45"/>
    </row>
    <row r="35" spans="1:5" ht="15.75" thickBot="1" x14ac:dyDescent="0.3">
      <c r="A35" s="20" t="s">
        <v>108</v>
      </c>
      <c r="B35" s="57" t="s">
        <v>34</v>
      </c>
      <c r="C35" s="58"/>
      <c r="D35" s="58"/>
      <c r="E35" s="59"/>
    </row>
    <row r="36" spans="1:5" ht="26.25" thickBot="1" x14ac:dyDescent="0.3">
      <c r="A36" s="20" t="s">
        <v>109</v>
      </c>
      <c r="B36" s="8" t="s">
        <v>35</v>
      </c>
      <c r="C36" s="9" t="s">
        <v>36</v>
      </c>
      <c r="D36" s="40">
        <f>E36*372.1*12</f>
        <v>10002.048000000003</v>
      </c>
      <c r="E36" s="43">
        <v>2.2400000000000002</v>
      </c>
    </row>
    <row r="37" spans="1:5" ht="39" thickBot="1" x14ac:dyDescent="0.3">
      <c r="A37" s="20" t="s">
        <v>110</v>
      </c>
      <c r="B37" s="8" t="s">
        <v>37</v>
      </c>
      <c r="C37" s="9" t="s">
        <v>14</v>
      </c>
      <c r="D37" s="41"/>
      <c r="E37" s="44"/>
    </row>
    <row r="38" spans="1:5" ht="51.75" thickBot="1" x14ac:dyDescent="0.3">
      <c r="A38" s="20" t="s">
        <v>111</v>
      </c>
      <c r="B38" s="8" t="s">
        <v>38</v>
      </c>
      <c r="C38" s="9" t="s">
        <v>14</v>
      </c>
      <c r="D38" s="41"/>
      <c r="E38" s="44"/>
    </row>
    <row r="39" spans="1:5" ht="39" thickBot="1" x14ac:dyDescent="0.3">
      <c r="A39" s="20" t="s">
        <v>112</v>
      </c>
      <c r="B39" s="8" t="s">
        <v>39</v>
      </c>
      <c r="C39" s="9" t="s">
        <v>14</v>
      </c>
      <c r="D39" s="41"/>
      <c r="E39" s="44"/>
    </row>
    <row r="40" spans="1:5" ht="39" thickBot="1" x14ac:dyDescent="0.3">
      <c r="A40" s="20" t="s">
        <v>113</v>
      </c>
      <c r="B40" s="8" t="s">
        <v>40</v>
      </c>
      <c r="C40" s="9" t="s">
        <v>14</v>
      </c>
      <c r="D40" s="42"/>
      <c r="E40" s="45"/>
    </row>
    <row r="41" spans="1:5" ht="15.75" thickBot="1" x14ac:dyDescent="0.3">
      <c r="A41" s="20" t="s">
        <v>114</v>
      </c>
      <c r="B41" s="57" t="s">
        <v>41</v>
      </c>
      <c r="C41" s="58"/>
      <c r="D41" s="58"/>
      <c r="E41" s="59"/>
    </row>
    <row r="42" spans="1:5" ht="26.25" thickBot="1" x14ac:dyDescent="0.3">
      <c r="A42" s="20" t="s">
        <v>115</v>
      </c>
      <c r="B42" s="8" t="s">
        <v>42</v>
      </c>
      <c r="C42" s="9" t="s">
        <v>36</v>
      </c>
      <c r="D42" s="54">
        <f>E42*372.1*12</f>
        <v>32640.612000000001</v>
      </c>
      <c r="E42" s="43">
        <v>7.31</v>
      </c>
    </row>
    <row r="43" spans="1:5" ht="26.25" thickBot="1" x14ac:dyDescent="0.3">
      <c r="A43" s="20" t="s">
        <v>116</v>
      </c>
      <c r="B43" s="10" t="s">
        <v>43</v>
      </c>
      <c r="C43" s="10" t="s">
        <v>23</v>
      </c>
      <c r="D43" s="55"/>
      <c r="E43" s="44"/>
    </row>
    <row r="44" spans="1:5" ht="26.25" thickBot="1" x14ac:dyDescent="0.3">
      <c r="A44" s="20" t="s">
        <v>117</v>
      </c>
      <c r="B44" s="9" t="s">
        <v>44</v>
      </c>
      <c r="C44" s="9" t="s">
        <v>23</v>
      </c>
      <c r="D44" s="55"/>
      <c r="E44" s="44"/>
    </row>
    <row r="45" spans="1:5" ht="39" thickBot="1" x14ac:dyDescent="0.3">
      <c r="A45" s="20" t="s">
        <v>118</v>
      </c>
      <c r="B45" s="8" t="s">
        <v>45</v>
      </c>
      <c r="C45" s="9" t="s">
        <v>14</v>
      </c>
      <c r="D45" s="56"/>
      <c r="E45" s="45"/>
    </row>
    <row r="46" spans="1:5" ht="25.5" customHeight="1" thickBot="1" x14ac:dyDescent="0.3">
      <c r="A46" s="22"/>
      <c r="B46" s="37" t="s">
        <v>46</v>
      </c>
      <c r="C46" s="38"/>
      <c r="D46" s="38"/>
      <c r="E46" s="39"/>
    </row>
    <row r="47" spans="1:5" ht="39" thickBot="1" x14ac:dyDescent="0.3">
      <c r="A47" s="20" t="s">
        <v>119</v>
      </c>
      <c r="B47" s="8" t="s">
        <v>47</v>
      </c>
      <c r="C47" s="9" t="s">
        <v>48</v>
      </c>
      <c r="D47" s="54">
        <f>E47*372.1*12</f>
        <v>23844.168000000001</v>
      </c>
      <c r="E47" s="43">
        <v>5.34</v>
      </c>
    </row>
    <row r="48" spans="1:5" ht="29.25" thickBot="1" x14ac:dyDescent="0.3">
      <c r="A48" s="20" t="s">
        <v>120</v>
      </c>
      <c r="B48" s="8" t="s">
        <v>49</v>
      </c>
      <c r="C48" s="9" t="s">
        <v>14</v>
      </c>
      <c r="D48" s="55"/>
      <c r="E48" s="44"/>
    </row>
    <row r="49" spans="1:5" ht="64.5" thickBot="1" x14ac:dyDescent="0.3">
      <c r="A49" s="20" t="s">
        <v>121</v>
      </c>
      <c r="B49" s="8" t="s">
        <v>50</v>
      </c>
      <c r="C49" s="9" t="s">
        <v>23</v>
      </c>
      <c r="D49" s="55"/>
      <c r="E49" s="44"/>
    </row>
    <row r="50" spans="1:5" ht="26.25" thickBot="1" x14ac:dyDescent="0.3">
      <c r="A50" s="20" t="s">
        <v>122</v>
      </c>
      <c r="B50" s="8" t="s">
        <v>51</v>
      </c>
      <c r="C50" s="9" t="s">
        <v>14</v>
      </c>
      <c r="D50" s="55"/>
      <c r="E50" s="44"/>
    </row>
    <row r="51" spans="1:5" ht="26.25" thickBot="1" x14ac:dyDescent="0.3">
      <c r="A51" s="20" t="s">
        <v>123</v>
      </c>
      <c r="B51" s="8" t="s">
        <v>52</v>
      </c>
      <c r="C51" s="9" t="s">
        <v>14</v>
      </c>
      <c r="D51" s="55"/>
      <c r="E51" s="44"/>
    </row>
    <row r="52" spans="1:5" ht="26.25" thickBot="1" x14ac:dyDescent="0.3">
      <c r="A52" s="20" t="s">
        <v>124</v>
      </c>
      <c r="B52" s="8" t="s">
        <v>53</v>
      </c>
      <c r="C52" s="9" t="s">
        <v>36</v>
      </c>
      <c r="D52" s="55"/>
      <c r="E52" s="44"/>
    </row>
    <row r="53" spans="1:5" ht="26.25" thickBot="1" x14ac:dyDescent="0.3">
      <c r="A53" s="20" t="s">
        <v>125</v>
      </c>
      <c r="B53" s="8" t="s">
        <v>54</v>
      </c>
      <c r="C53" s="9" t="s">
        <v>14</v>
      </c>
      <c r="D53" s="55"/>
      <c r="E53" s="44"/>
    </row>
    <row r="54" spans="1:5" ht="26.25" thickBot="1" x14ac:dyDescent="0.3">
      <c r="A54" s="20" t="s">
        <v>126</v>
      </c>
      <c r="B54" s="8" t="s">
        <v>55</v>
      </c>
      <c r="C54" s="9" t="s">
        <v>14</v>
      </c>
      <c r="D54" s="55"/>
      <c r="E54" s="44"/>
    </row>
    <row r="55" spans="1:5" ht="26.25" thickBot="1" x14ac:dyDescent="0.3">
      <c r="A55" s="20" t="s">
        <v>127</v>
      </c>
      <c r="B55" s="8" t="s">
        <v>56</v>
      </c>
      <c r="C55" s="9" t="s">
        <v>14</v>
      </c>
      <c r="D55" s="56"/>
      <c r="E55" s="45"/>
    </row>
    <row r="56" spans="1:5" ht="16.5" thickBot="1" x14ac:dyDescent="0.3">
      <c r="A56" s="22"/>
      <c r="B56" s="37" t="s">
        <v>57</v>
      </c>
      <c r="C56" s="38"/>
      <c r="D56" s="38"/>
      <c r="E56" s="39"/>
    </row>
    <row r="57" spans="1:5" ht="77.25" thickBot="1" x14ac:dyDescent="0.3">
      <c r="A57" s="20" t="s">
        <v>128</v>
      </c>
      <c r="B57" s="8" t="s">
        <v>58</v>
      </c>
      <c r="C57" s="9" t="s">
        <v>59</v>
      </c>
      <c r="D57" s="54">
        <f>E57*372.1*12</f>
        <v>5179.6320000000005</v>
      </c>
      <c r="E57" s="43">
        <v>1.1599999999999999</v>
      </c>
    </row>
    <row r="58" spans="1:5" ht="39" thickBot="1" x14ac:dyDescent="0.3">
      <c r="A58" s="20" t="s">
        <v>129</v>
      </c>
      <c r="B58" s="8" t="s">
        <v>60</v>
      </c>
      <c r="C58" s="9" t="s">
        <v>61</v>
      </c>
      <c r="D58" s="56"/>
      <c r="E58" s="45"/>
    </row>
    <row r="59" spans="1:5" ht="15.75" thickBot="1" x14ac:dyDescent="0.3">
      <c r="A59" s="37" t="s">
        <v>62</v>
      </c>
      <c r="B59" s="38"/>
      <c r="C59" s="38"/>
      <c r="D59" s="38"/>
      <c r="E59" s="39"/>
    </row>
    <row r="60" spans="1:5" ht="39" thickBot="1" x14ac:dyDescent="0.3">
      <c r="A60" s="20" t="s">
        <v>130</v>
      </c>
      <c r="B60" s="8" t="s">
        <v>63</v>
      </c>
      <c r="C60" s="9" t="s">
        <v>64</v>
      </c>
      <c r="D60" s="40">
        <f>E60*372.1*12</f>
        <v>7948.0560000000005</v>
      </c>
      <c r="E60" s="43">
        <v>1.78</v>
      </c>
    </row>
    <row r="61" spans="1:5" ht="26.25" thickBot="1" x14ac:dyDescent="0.3">
      <c r="A61" s="20" t="s">
        <v>131</v>
      </c>
      <c r="B61" s="8" t="s">
        <v>65</v>
      </c>
      <c r="C61" s="9" t="s">
        <v>66</v>
      </c>
      <c r="D61" s="41"/>
      <c r="E61" s="44"/>
    </row>
    <row r="62" spans="1:5" ht="77.25" thickBot="1" x14ac:dyDescent="0.3">
      <c r="A62" s="20" t="s">
        <v>132</v>
      </c>
      <c r="B62" s="8" t="s">
        <v>67</v>
      </c>
      <c r="C62" s="9" t="s">
        <v>36</v>
      </c>
      <c r="D62" s="41"/>
      <c r="E62" s="44"/>
    </row>
    <row r="63" spans="1:5" ht="39" thickBot="1" x14ac:dyDescent="0.3">
      <c r="A63" s="20" t="s">
        <v>133</v>
      </c>
      <c r="B63" s="8" t="s">
        <v>68</v>
      </c>
      <c r="C63" s="9" t="s">
        <v>66</v>
      </c>
      <c r="D63" s="41"/>
      <c r="E63" s="44"/>
    </row>
    <row r="64" spans="1:5" ht="15.75" thickBot="1" x14ac:dyDescent="0.3">
      <c r="A64" s="20" t="s">
        <v>134</v>
      </c>
      <c r="B64" s="8" t="s">
        <v>69</v>
      </c>
      <c r="C64" s="9" t="s">
        <v>70</v>
      </c>
      <c r="D64" s="42"/>
      <c r="E64" s="45"/>
    </row>
    <row r="65" spans="1:11" ht="25.5" customHeight="1" thickBot="1" x14ac:dyDescent="0.3">
      <c r="A65" s="37" t="s">
        <v>71</v>
      </c>
      <c r="B65" s="38"/>
      <c r="C65" s="38"/>
      <c r="D65" s="38"/>
      <c r="E65" s="39"/>
    </row>
    <row r="66" spans="1:11" ht="16.5" thickBot="1" x14ac:dyDescent="0.3">
      <c r="A66" s="20" t="s">
        <v>135</v>
      </c>
      <c r="B66" s="11" t="s">
        <v>72</v>
      </c>
      <c r="C66" s="12"/>
      <c r="D66" s="40">
        <f>E66*372.1*12</f>
        <v>6206.6280000000006</v>
      </c>
      <c r="E66" s="43">
        <v>1.39</v>
      </c>
    </row>
    <row r="67" spans="1:11" ht="77.25" thickBot="1" x14ac:dyDescent="0.3">
      <c r="A67" s="20" t="s">
        <v>136</v>
      </c>
      <c r="B67" s="8" t="s">
        <v>73</v>
      </c>
      <c r="C67" s="9" t="s">
        <v>14</v>
      </c>
      <c r="D67" s="41"/>
      <c r="E67" s="44"/>
    </row>
    <row r="68" spans="1:11" ht="39" thickBot="1" x14ac:dyDescent="0.3">
      <c r="A68" s="20" t="s">
        <v>137</v>
      </c>
      <c r="B68" s="8" t="s">
        <v>74</v>
      </c>
      <c r="C68" s="9" t="s">
        <v>66</v>
      </c>
      <c r="D68" s="41"/>
      <c r="E68" s="44"/>
    </row>
    <row r="69" spans="1:11" ht="16.5" thickBot="1" x14ac:dyDescent="0.3">
      <c r="A69" s="20" t="s">
        <v>138</v>
      </c>
      <c r="B69" s="11" t="s">
        <v>75</v>
      </c>
      <c r="C69" s="12"/>
      <c r="D69" s="41"/>
      <c r="E69" s="44"/>
    </row>
    <row r="70" spans="1:11" ht="39" thickBot="1" x14ac:dyDescent="0.3">
      <c r="A70" s="20" t="s">
        <v>139</v>
      </c>
      <c r="B70" s="8" t="s">
        <v>74</v>
      </c>
      <c r="C70" s="9" t="s">
        <v>64</v>
      </c>
      <c r="D70" s="42"/>
      <c r="E70" s="45"/>
    </row>
    <row r="71" spans="1:11" ht="15.75" thickBot="1" x14ac:dyDescent="0.3">
      <c r="A71" s="46" t="s">
        <v>76</v>
      </c>
      <c r="B71" s="47"/>
      <c r="C71" s="47"/>
      <c r="D71" s="47"/>
      <c r="E71" s="48"/>
    </row>
    <row r="72" spans="1:11" ht="39" thickBot="1" x14ac:dyDescent="0.3">
      <c r="A72" s="23" t="s">
        <v>140</v>
      </c>
      <c r="B72" s="13" t="s">
        <v>77</v>
      </c>
      <c r="C72" s="49" t="s">
        <v>78</v>
      </c>
      <c r="D72" s="49">
        <f>E72*372.1*12</f>
        <v>8126.6640000000007</v>
      </c>
      <c r="E72" s="51">
        <v>1.82</v>
      </c>
    </row>
    <row r="73" spans="1:11" ht="39" thickBot="1" x14ac:dyDescent="0.3">
      <c r="A73" s="24" t="s">
        <v>141</v>
      </c>
      <c r="B73" s="14" t="s">
        <v>79</v>
      </c>
      <c r="C73" s="50"/>
      <c r="D73" s="50"/>
      <c r="E73" s="52"/>
    </row>
    <row r="74" spans="1:11" ht="15.75" thickBot="1" x14ac:dyDescent="0.3">
      <c r="A74" s="53" t="s">
        <v>80</v>
      </c>
      <c r="B74" s="35"/>
      <c r="C74" s="35"/>
      <c r="D74" s="35"/>
      <c r="E74" s="36"/>
    </row>
    <row r="75" spans="1:11" ht="39" thickBot="1" x14ac:dyDescent="0.3">
      <c r="A75" s="24" t="s">
        <v>142</v>
      </c>
      <c r="B75" s="14" t="s">
        <v>81</v>
      </c>
      <c r="C75" s="14" t="s">
        <v>14</v>
      </c>
      <c r="D75" s="15">
        <f>E75*372.1*12</f>
        <v>580.47600000000011</v>
      </c>
      <c r="E75" s="30">
        <v>0.13</v>
      </c>
    </row>
    <row r="76" spans="1:11" ht="15.75" thickBot="1" x14ac:dyDescent="0.3">
      <c r="A76" s="34" t="s">
        <v>82</v>
      </c>
      <c r="B76" s="35"/>
      <c r="C76" s="35"/>
      <c r="D76" s="35"/>
      <c r="E76" s="36"/>
    </row>
    <row r="77" spans="1:11" ht="26.25" thickBot="1" x14ac:dyDescent="0.3">
      <c r="A77" s="23" t="s">
        <v>143</v>
      </c>
      <c r="B77" s="13" t="s">
        <v>83</v>
      </c>
      <c r="C77" s="16">
        <v>12</v>
      </c>
      <c r="D77" s="17">
        <f>E77*372.1*12</f>
        <v>27014.46</v>
      </c>
      <c r="E77" s="31">
        <v>6.05</v>
      </c>
    </row>
    <row r="78" spans="1:11" ht="16.5" thickBot="1" x14ac:dyDescent="0.3">
      <c r="A78" s="22"/>
      <c r="B78" s="11" t="s">
        <v>84</v>
      </c>
      <c r="C78" s="18"/>
      <c r="D78" s="25">
        <f>D16+D22+D28+D36+D42+D47+D57+D60+D66+D72+D75+D77</f>
        <v>157085.736</v>
      </c>
      <c r="E78" s="25">
        <f>E16+E22+E28+E36+E42+E47+E57+E60+E66+E72+E75+E77</f>
        <v>35.18</v>
      </c>
    </row>
    <row r="79" spans="1:11" ht="15.75" x14ac:dyDescent="0.25">
      <c r="K79" s="19"/>
    </row>
  </sheetData>
  <mergeCells count="42">
    <mergeCell ref="A74:E74"/>
    <mergeCell ref="A76:E76"/>
    <mergeCell ref="A65:E65"/>
    <mergeCell ref="D66:D70"/>
    <mergeCell ref="E66:E70"/>
    <mergeCell ref="A71:E71"/>
    <mergeCell ref="C72:C73"/>
    <mergeCell ref="D72:D73"/>
    <mergeCell ref="E72:E73"/>
    <mergeCell ref="B56:E56"/>
    <mergeCell ref="D57:D58"/>
    <mergeCell ref="E57:E58"/>
    <mergeCell ref="A59:E59"/>
    <mergeCell ref="D60:D64"/>
    <mergeCell ref="E60:E64"/>
    <mergeCell ref="B41:E41"/>
    <mergeCell ref="D42:D45"/>
    <mergeCell ref="E42:E45"/>
    <mergeCell ref="B46:E46"/>
    <mergeCell ref="D47:D55"/>
    <mergeCell ref="E47:E55"/>
    <mergeCell ref="B27:E27"/>
    <mergeCell ref="D28:D34"/>
    <mergeCell ref="E28:E34"/>
    <mergeCell ref="B35:E35"/>
    <mergeCell ref="D36:D40"/>
    <mergeCell ref="E36:E40"/>
    <mergeCell ref="D22:D26"/>
    <mergeCell ref="E22:E26"/>
    <mergeCell ref="A2:E2"/>
    <mergeCell ref="D3:E3"/>
    <mergeCell ref="D4:E4"/>
    <mergeCell ref="A6:E6"/>
    <mergeCell ref="A7:E7"/>
    <mergeCell ref="A9:A13"/>
    <mergeCell ref="B9:B13"/>
    <mergeCell ref="C9:C13"/>
    <mergeCell ref="B14:E14"/>
    <mergeCell ref="B15:E15"/>
    <mergeCell ref="D16:D20"/>
    <mergeCell ref="E16:E20"/>
    <mergeCell ref="B21:E21"/>
  </mergeCells>
  <pageMargins left="0.7" right="0.7" top="0.75" bottom="0.75" header="0.3" footer="0.3"/>
  <pageSetup paperSize="9" orientation="portrait" horizontalDpi="0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9"/>
  <sheetViews>
    <sheetView topLeftCell="A62" workbookViewId="0">
      <selection activeCell="G75" sqref="G75"/>
    </sheetView>
  </sheetViews>
  <sheetFormatPr defaultRowHeight="15" x14ac:dyDescent="0.25"/>
  <cols>
    <col min="1" max="1" width="17.28515625" style="21" customWidth="1"/>
    <col min="2" max="2" width="19.5703125" customWidth="1"/>
    <col min="3" max="3" width="17.28515625" customWidth="1"/>
    <col min="4" max="4" width="18.42578125" customWidth="1"/>
    <col min="5" max="5" width="20.42578125" style="26" customWidth="1"/>
  </cols>
  <sheetData>
    <row r="2" spans="1:11" x14ac:dyDescent="0.25">
      <c r="A2" s="32" t="s">
        <v>0</v>
      </c>
      <c r="B2" s="32"/>
      <c r="C2" s="32"/>
      <c r="D2" s="32"/>
      <c r="E2" s="32"/>
      <c r="K2" s="1"/>
    </row>
    <row r="3" spans="1:11" x14ac:dyDescent="0.25">
      <c r="D3" s="32" t="s">
        <v>85</v>
      </c>
      <c r="E3" s="32"/>
    </row>
    <row r="4" spans="1:11" x14ac:dyDescent="0.25">
      <c r="D4" s="32" t="s">
        <v>204</v>
      </c>
      <c r="E4" s="32"/>
      <c r="K4" s="2" t="s">
        <v>86</v>
      </c>
    </row>
    <row r="5" spans="1:11" x14ac:dyDescent="0.25">
      <c r="K5" s="2"/>
    </row>
    <row r="6" spans="1:11" x14ac:dyDescent="0.25">
      <c r="A6" s="33" t="s">
        <v>87</v>
      </c>
      <c r="B6" s="33"/>
      <c r="C6" s="33"/>
      <c r="D6" s="33"/>
      <c r="E6" s="33"/>
    </row>
    <row r="7" spans="1:11" x14ac:dyDescent="0.25">
      <c r="A7" s="33" t="s">
        <v>205</v>
      </c>
      <c r="B7" s="33"/>
      <c r="C7" s="33"/>
      <c r="D7" s="33"/>
      <c r="E7" s="33"/>
      <c r="K7" s="3"/>
    </row>
    <row r="8" spans="1:11" ht="16.5" thickBot="1" x14ac:dyDescent="0.3">
      <c r="K8" s="4"/>
    </row>
    <row r="9" spans="1:11" x14ac:dyDescent="0.25">
      <c r="A9" s="60" t="s">
        <v>2</v>
      </c>
      <c r="B9" s="54" t="s">
        <v>3</v>
      </c>
      <c r="C9" s="54" t="s">
        <v>4</v>
      </c>
      <c r="D9" s="5"/>
      <c r="E9" s="27"/>
    </row>
    <row r="10" spans="1:11" x14ac:dyDescent="0.25">
      <c r="A10" s="61"/>
      <c r="B10" s="55"/>
      <c r="C10" s="55"/>
      <c r="D10" s="6"/>
      <c r="E10" s="28"/>
    </row>
    <row r="11" spans="1:11" ht="28.5" x14ac:dyDescent="0.25">
      <c r="A11" s="61"/>
      <c r="B11" s="55"/>
      <c r="C11" s="55"/>
      <c r="D11" s="6" t="s">
        <v>5</v>
      </c>
      <c r="E11" s="28" t="s">
        <v>7</v>
      </c>
    </row>
    <row r="12" spans="1:11" x14ac:dyDescent="0.25">
      <c r="A12" s="61"/>
      <c r="B12" s="55"/>
      <c r="C12" s="55"/>
      <c r="D12" s="6" t="s">
        <v>6</v>
      </c>
      <c r="E12" s="28" t="s">
        <v>8</v>
      </c>
    </row>
    <row r="13" spans="1:11" ht="16.5" thickBot="1" x14ac:dyDescent="0.3">
      <c r="A13" s="62"/>
      <c r="B13" s="56"/>
      <c r="C13" s="56"/>
      <c r="D13" s="7"/>
      <c r="E13" s="29"/>
    </row>
    <row r="14" spans="1:11" ht="25.5" customHeight="1" thickBot="1" x14ac:dyDescent="0.3">
      <c r="A14" s="22"/>
      <c r="B14" s="37" t="s">
        <v>9</v>
      </c>
      <c r="C14" s="38"/>
      <c r="D14" s="38"/>
      <c r="E14" s="39"/>
    </row>
    <row r="15" spans="1:11" ht="15.75" thickBot="1" x14ac:dyDescent="0.3">
      <c r="A15" s="20" t="s">
        <v>89</v>
      </c>
      <c r="B15" s="57" t="s">
        <v>10</v>
      </c>
      <c r="C15" s="58"/>
      <c r="D15" s="58"/>
      <c r="E15" s="59"/>
    </row>
    <row r="16" spans="1:11" ht="102.75" thickBot="1" x14ac:dyDescent="0.3">
      <c r="A16" s="20" t="s">
        <v>91</v>
      </c>
      <c r="B16" s="8" t="s">
        <v>11</v>
      </c>
      <c r="C16" s="9" t="s">
        <v>12</v>
      </c>
      <c r="D16" s="40">
        <f>E16*390.3*12</f>
        <v>5948.1720000000005</v>
      </c>
      <c r="E16" s="43">
        <v>1.27</v>
      </c>
    </row>
    <row r="17" spans="1:5" ht="64.5" thickBot="1" x14ac:dyDescent="0.3">
      <c r="A17" s="20" t="s">
        <v>92</v>
      </c>
      <c r="B17" s="8" t="s">
        <v>13</v>
      </c>
      <c r="C17" s="9" t="s">
        <v>14</v>
      </c>
      <c r="D17" s="41"/>
      <c r="E17" s="44"/>
    </row>
    <row r="18" spans="1:5" ht="39" thickBot="1" x14ac:dyDescent="0.3">
      <c r="A18" s="20" t="s">
        <v>93</v>
      </c>
      <c r="B18" s="8" t="s">
        <v>15</v>
      </c>
      <c r="C18" s="9" t="s">
        <v>14</v>
      </c>
      <c r="D18" s="41"/>
      <c r="E18" s="44"/>
    </row>
    <row r="19" spans="1:5" ht="39" thickBot="1" x14ac:dyDescent="0.3">
      <c r="A19" s="20" t="s">
        <v>94</v>
      </c>
      <c r="B19" s="8" t="s">
        <v>16</v>
      </c>
      <c r="C19" s="9" t="s">
        <v>14</v>
      </c>
      <c r="D19" s="41"/>
      <c r="E19" s="44"/>
    </row>
    <row r="20" spans="1:5" ht="26.25" thickBot="1" x14ac:dyDescent="0.3">
      <c r="A20" s="20" t="s">
        <v>95</v>
      </c>
      <c r="B20" s="8" t="s">
        <v>17</v>
      </c>
      <c r="C20" s="9" t="s">
        <v>14</v>
      </c>
      <c r="D20" s="42"/>
      <c r="E20" s="45"/>
    </row>
    <row r="21" spans="1:5" ht="15.75" thickBot="1" x14ac:dyDescent="0.3">
      <c r="A21" s="20" t="s">
        <v>18</v>
      </c>
      <c r="B21" s="57" t="s">
        <v>19</v>
      </c>
      <c r="C21" s="58"/>
      <c r="D21" s="58"/>
      <c r="E21" s="59"/>
    </row>
    <row r="22" spans="1:5" ht="51.75" thickBot="1" x14ac:dyDescent="0.3">
      <c r="A22" s="20" t="s">
        <v>96</v>
      </c>
      <c r="B22" s="8" t="s">
        <v>20</v>
      </c>
      <c r="C22" s="9" t="s">
        <v>14</v>
      </c>
      <c r="D22" s="40">
        <f>E22*390.3*12</f>
        <v>14612.832000000002</v>
      </c>
      <c r="E22" s="43">
        <v>3.12</v>
      </c>
    </row>
    <row r="23" spans="1:5" ht="51.75" thickBot="1" x14ac:dyDescent="0.3">
      <c r="A23" s="20" t="s">
        <v>97</v>
      </c>
      <c r="B23" s="8" t="s">
        <v>21</v>
      </c>
      <c r="C23" s="9" t="s">
        <v>14</v>
      </c>
      <c r="D23" s="41"/>
      <c r="E23" s="44"/>
    </row>
    <row r="24" spans="1:5" ht="26.25" thickBot="1" x14ac:dyDescent="0.3">
      <c r="A24" s="20" t="s">
        <v>98</v>
      </c>
      <c r="B24" s="8" t="s">
        <v>22</v>
      </c>
      <c r="C24" s="9" t="s">
        <v>23</v>
      </c>
      <c r="D24" s="41"/>
      <c r="E24" s="44"/>
    </row>
    <row r="25" spans="1:5" ht="26.25" thickBot="1" x14ac:dyDescent="0.3">
      <c r="A25" s="20" t="s">
        <v>99</v>
      </c>
      <c r="B25" s="8" t="s">
        <v>24</v>
      </c>
      <c r="C25" s="9" t="s">
        <v>23</v>
      </c>
      <c r="D25" s="41"/>
      <c r="E25" s="44"/>
    </row>
    <row r="26" spans="1:5" ht="26.25" thickBot="1" x14ac:dyDescent="0.3">
      <c r="A26" s="20" t="s">
        <v>100</v>
      </c>
      <c r="B26" s="8" t="s">
        <v>25</v>
      </c>
      <c r="C26" s="9" t="s">
        <v>14</v>
      </c>
      <c r="D26" s="42"/>
      <c r="E26" s="45"/>
    </row>
    <row r="27" spans="1:5" ht="15.75" thickBot="1" x14ac:dyDescent="0.3">
      <c r="A27" s="20" t="s">
        <v>90</v>
      </c>
      <c r="B27" s="57" t="s">
        <v>26</v>
      </c>
      <c r="C27" s="58"/>
      <c r="D27" s="58"/>
      <c r="E27" s="59"/>
    </row>
    <row r="28" spans="1:5" ht="51.75" thickBot="1" x14ac:dyDescent="0.3">
      <c r="A28" s="20" t="s">
        <v>101</v>
      </c>
      <c r="B28" s="8" t="s">
        <v>27</v>
      </c>
      <c r="C28" s="9" t="s">
        <v>14</v>
      </c>
      <c r="D28" s="54">
        <f>E28*390.3*12</f>
        <v>16720.451999999997</v>
      </c>
      <c r="E28" s="43">
        <v>3.57</v>
      </c>
    </row>
    <row r="29" spans="1:5" ht="51.75" thickBot="1" x14ac:dyDescent="0.3">
      <c r="A29" s="20" t="s">
        <v>102</v>
      </c>
      <c r="B29" s="8" t="s">
        <v>28</v>
      </c>
      <c r="C29" s="9" t="s">
        <v>14</v>
      </c>
      <c r="D29" s="55"/>
      <c r="E29" s="44"/>
    </row>
    <row r="30" spans="1:5" ht="39" thickBot="1" x14ac:dyDescent="0.3">
      <c r="A30" s="20" t="s">
        <v>103</v>
      </c>
      <c r="B30" s="8" t="s">
        <v>29</v>
      </c>
      <c r="C30" s="9" t="s">
        <v>23</v>
      </c>
      <c r="D30" s="55"/>
      <c r="E30" s="44"/>
    </row>
    <row r="31" spans="1:5" ht="26.25" thickBot="1" x14ac:dyDescent="0.3">
      <c r="A31" s="20" t="s">
        <v>104</v>
      </c>
      <c r="B31" s="8" t="s">
        <v>30</v>
      </c>
      <c r="C31" s="9" t="s">
        <v>23</v>
      </c>
      <c r="D31" s="55"/>
      <c r="E31" s="44"/>
    </row>
    <row r="32" spans="1:5" ht="26.25" thickBot="1" x14ac:dyDescent="0.3">
      <c r="A32" s="20" t="s">
        <v>105</v>
      </c>
      <c r="B32" s="8" t="s">
        <v>31</v>
      </c>
      <c r="C32" s="9" t="s">
        <v>14</v>
      </c>
      <c r="D32" s="55"/>
      <c r="E32" s="44"/>
    </row>
    <row r="33" spans="1:5" ht="39" thickBot="1" x14ac:dyDescent="0.3">
      <c r="A33" s="20" t="s">
        <v>106</v>
      </c>
      <c r="B33" s="8" t="s">
        <v>32</v>
      </c>
      <c r="C33" s="9" t="s">
        <v>14</v>
      </c>
      <c r="D33" s="55"/>
      <c r="E33" s="44"/>
    </row>
    <row r="34" spans="1:5" ht="26.25" thickBot="1" x14ac:dyDescent="0.3">
      <c r="A34" s="20" t="s">
        <v>107</v>
      </c>
      <c r="B34" s="8" t="s">
        <v>33</v>
      </c>
      <c r="C34" s="9" t="s">
        <v>14</v>
      </c>
      <c r="D34" s="56"/>
      <c r="E34" s="45"/>
    </row>
    <row r="35" spans="1:5" ht="15.75" thickBot="1" x14ac:dyDescent="0.3">
      <c r="A35" s="20" t="s">
        <v>108</v>
      </c>
      <c r="B35" s="57" t="s">
        <v>34</v>
      </c>
      <c r="C35" s="58"/>
      <c r="D35" s="58"/>
      <c r="E35" s="59"/>
    </row>
    <row r="36" spans="1:5" ht="26.25" thickBot="1" x14ac:dyDescent="0.3">
      <c r="A36" s="20" t="s">
        <v>109</v>
      </c>
      <c r="B36" s="8" t="s">
        <v>35</v>
      </c>
      <c r="C36" s="9" t="s">
        <v>36</v>
      </c>
      <c r="D36" s="40">
        <f>E36*390.3*12</f>
        <v>10491.264000000003</v>
      </c>
      <c r="E36" s="43">
        <v>2.2400000000000002</v>
      </c>
    </row>
    <row r="37" spans="1:5" ht="39" thickBot="1" x14ac:dyDescent="0.3">
      <c r="A37" s="20" t="s">
        <v>110</v>
      </c>
      <c r="B37" s="8" t="s">
        <v>37</v>
      </c>
      <c r="C37" s="9" t="s">
        <v>14</v>
      </c>
      <c r="D37" s="41"/>
      <c r="E37" s="44"/>
    </row>
    <row r="38" spans="1:5" ht="51.75" thickBot="1" x14ac:dyDescent="0.3">
      <c r="A38" s="20" t="s">
        <v>111</v>
      </c>
      <c r="B38" s="8" t="s">
        <v>38</v>
      </c>
      <c r="C38" s="9" t="s">
        <v>14</v>
      </c>
      <c r="D38" s="41"/>
      <c r="E38" s="44"/>
    </row>
    <row r="39" spans="1:5" ht="39" thickBot="1" x14ac:dyDescent="0.3">
      <c r="A39" s="20" t="s">
        <v>112</v>
      </c>
      <c r="B39" s="8" t="s">
        <v>39</v>
      </c>
      <c r="C39" s="9" t="s">
        <v>14</v>
      </c>
      <c r="D39" s="41"/>
      <c r="E39" s="44"/>
    </row>
    <row r="40" spans="1:5" ht="39" thickBot="1" x14ac:dyDescent="0.3">
      <c r="A40" s="20" t="s">
        <v>113</v>
      </c>
      <c r="B40" s="8" t="s">
        <v>40</v>
      </c>
      <c r="C40" s="9" t="s">
        <v>14</v>
      </c>
      <c r="D40" s="42"/>
      <c r="E40" s="45"/>
    </row>
    <row r="41" spans="1:5" ht="15.75" thickBot="1" x14ac:dyDescent="0.3">
      <c r="A41" s="20" t="s">
        <v>114</v>
      </c>
      <c r="B41" s="57" t="s">
        <v>41</v>
      </c>
      <c r="C41" s="58"/>
      <c r="D41" s="58"/>
      <c r="E41" s="59"/>
    </row>
    <row r="42" spans="1:5" ht="26.25" thickBot="1" x14ac:dyDescent="0.3">
      <c r="A42" s="20" t="s">
        <v>115</v>
      </c>
      <c r="B42" s="8" t="s">
        <v>42</v>
      </c>
      <c r="C42" s="9" t="s">
        <v>36</v>
      </c>
      <c r="D42" s="54">
        <f>E42*390.3*12</f>
        <v>34237.115999999995</v>
      </c>
      <c r="E42" s="43">
        <v>7.31</v>
      </c>
    </row>
    <row r="43" spans="1:5" ht="26.25" thickBot="1" x14ac:dyDescent="0.3">
      <c r="A43" s="20" t="s">
        <v>116</v>
      </c>
      <c r="B43" s="10" t="s">
        <v>43</v>
      </c>
      <c r="C43" s="10" t="s">
        <v>23</v>
      </c>
      <c r="D43" s="55"/>
      <c r="E43" s="44"/>
    </row>
    <row r="44" spans="1:5" ht="26.25" thickBot="1" x14ac:dyDescent="0.3">
      <c r="A44" s="20" t="s">
        <v>117</v>
      </c>
      <c r="B44" s="9" t="s">
        <v>44</v>
      </c>
      <c r="C44" s="9" t="s">
        <v>23</v>
      </c>
      <c r="D44" s="55"/>
      <c r="E44" s="44"/>
    </row>
    <row r="45" spans="1:5" ht="39" thickBot="1" x14ac:dyDescent="0.3">
      <c r="A45" s="20" t="s">
        <v>118</v>
      </c>
      <c r="B45" s="8" t="s">
        <v>45</v>
      </c>
      <c r="C45" s="9" t="s">
        <v>14</v>
      </c>
      <c r="D45" s="56"/>
      <c r="E45" s="45"/>
    </row>
    <row r="46" spans="1:5" ht="25.5" customHeight="1" thickBot="1" x14ac:dyDescent="0.3">
      <c r="A46" s="22"/>
      <c r="B46" s="37" t="s">
        <v>46</v>
      </c>
      <c r="C46" s="38"/>
      <c r="D46" s="38"/>
      <c r="E46" s="39"/>
    </row>
    <row r="47" spans="1:5" ht="39" thickBot="1" x14ac:dyDescent="0.3">
      <c r="A47" s="20" t="s">
        <v>119</v>
      </c>
      <c r="B47" s="8" t="s">
        <v>47</v>
      </c>
      <c r="C47" s="9" t="s">
        <v>48</v>
      </c>
      <c r="D47" s="54">
        <f>E47*390.3*12</f>
        <v>25010.424000000003</v>
      </c>
      <c r="E47" s="43">
        <v>5.34</v>
      </c>
    </row>
    <row r="48" spans="1:5" ht="29.25" thickBot="1" x14ac:dyDescent="0.3">
      <c r="A48" s="20" t="s">
        <v>120</v>
      </c>
      <c r="B48" s="8" t="s">
        <v>49</v>
      </c>
      <c r="C48" s="9" t="s">
        <v>14</v>
      </c>
      <c r="D48" s="55"/>
      <c r="E48" s="44"/>
    </row>
    <row r="49" spans="1:5" ht="64.5" thickBot="1" x14ac:dyDescent="0.3">
      <c r="A49" s="20" t="s">
        <v>121</v>
      </c>
      <c r="B49" s="8" t="s">
        <v>50</v>
      </c>
      <c r="C49" s="9" t="s">
        <v>23</v>
      </c>
      <c r="D49" s="55"/>
      <c r="E49" s="44"/>
    </row>
    <row r="50" spans="1:5" ht="26.25" thickBot="1" x14ac:dyDescent="0.3">
      <c r="A50" s="20" t="s">
        <v>122</v>
      </c>
      <c r="B50" s="8" t="s">
        <v>51</v>
      </c>
      <c r="C50" s="9" t="s">
        <v>14</v>
      </c>
      <c r="D50" s="55"/>
      <c r="E50" s="44"/>
    </row>
    <row r="51" spans="1:5" ht="26.25" thickBot="1" x14ac:dyDescent="0.3">
      <c r="A51" s="20" t="s">
        <v>123</v>
      </c>
      <c r="B51" s="8" t="s">
        <v>52</v>
      </c>
      <c r="C51" s="9" t="s">
        <v>14</v>
      </c>
      <c r="D51" s="55"/>
      <c r="E51" s="44"/>
    </row>
    <row r="52" spans="1:5" ht="26.25" thickBot="1" x14ac:dyDescent="0.3">
      <c r="A52" s="20" t="s">
        <v>124</v>
      </c>
      <c r="B52" s="8" t="s">
        <v>53</v>
      </c>
      <c r="C52" s="9" t="s">
        <v>36</v>
      </c>
      <c r="D52" s="55"/>
      <c r="E52" s="44"/>
    </row>
    <row r="53" spans="1:5" ht="26.25" thickBot="1" x14ac:dyDescent="0.3">
      <c r="A53" s="20" t="s">
        <v>125</v>
      </c>
      <c r="B53" s="8" t="s">
        <v>54</v>
      </c>
      <c r="C53" s="9" t="s">
        <v>14</v>
      </c>
      <c r="D53" s="55"/>
      <c r="E53" s="44"/>
    </row>
    <row r="54" spans="1:5" ht="26.25" thickBot="1" x14ac:dyDescent="0.3">
      <c r="A54" s="20" t="s">
        <v>126</v>
      </c>
      <c r="B54" s="8" t="s">
        <v>55</v>
      </c>
      <c r="C54" s="9" t="s">
        <v>14</v>
      </c>
      <c r="D54" s="55"/>
      <c r="E54" s="44"/>
    </row>
    <row r="55" spans="1:5" ht="26.25" thickBot="1" x14ac:dyDescent="0.3">
      <c r="A55" s="20" t="s">
        <v>127</v>
      </c>
      <c r="B55" s="8" t="s">
        <v>56</v>
      </c>
      <c r="C55" s="9" t="s">
        <v>14</v>
      </c>
      <c r="D55" s="56"/>
      <c r="E55" s="45"/>
    </row>
    <row r="56" spans="1:5" ht="16.5" thickBot="1" x14ac:dyDescent="0.3">
      <c r="A56" s="22"/>
      <c r="B56" s="37" t="s">
        <v>57</v>
      </c>
      <c r="C56" s="38"/>
      <c r="D56" s="38"/>
      <c r="E56" s="39"/>
    </row>
    <row r="57" spans="1:5" ht="77.25" thickBot="1" x14ac:dyDescent="0.3">
      <c r="A57" s="20" t="s">
        <v>128</v>
      </c>
      <c r="B57" s="8" t="s">
        <v>58</v>
      </c>
      <c r="C57" s="9" t="s">
        <v>59</v>
      </c>
      <c r="D57" s="54">
        <f>E57*390.3*12</f>
        <v>5432.9759999999997</v>
      </c>
      <c r="E57" s="43">
        <v>1.1599999999999999</v>
      </c>
    </row>
    <row r="58" spans="1:5" ht="39" thickBot="1" x14ac:dyDescent="0.3">
      <c r="A58" s="20" t="s">
        <v>129</v>
      </c>
      <c r="B58" s="8" t="s">
        <v>60</v>
      </c>
      <c r="C58" s="9" t="s">
        <v>61</v>
      </c>
      <c r="D58" s="56"/>
      <c r="E58" s="45"/>
    </row>
    <row r="59" spans="1:5" ht="15.75" thickBot="1" x14ac:dyDescent="0.3">
      <c r="A59" s="37" t="s">
        <v>62</v>
      </c>
      <c r="B59" s="38"/>
      <c r="C59" s="38"/>
      <c r="D59" s="38"/>
      <c r="E59" s="39"/>
    </row>
    <row r="60" spans="1:5" ht="39" thickBot="1" x14ac:dyDescent="0.3">
      <c r="A60" s="20" t="s">
        <v>130</v>
      </c>
      <c r="B60" s="8" t="s">
        <v>63</v>
      </c>
      <c r="C60" s="9" t="s">
        <v>64</v>
      </c>
      <c r="D60" s="40">
        <f>E60*390.3*12</f>
        <v>8336.8080000000009</v>
      </c>
      <c r="E60" s="43">
        <v>1.78</v>
      </c>
    </row>
    <row r="61" spans="1:5" ht="26.25" thickBot="1" x14ac:dyDescent="0.3">
      <c r="A61" s="20" t="s">
        <v>131</v>
      </c>
      <c r="B61" s="8" t="s">
        <v>65</v>
      </c>
      <c r="C61" s="9" t="s">
        <v>66</v>
      </c>
      <c r="D61" s="41"/>
      <c r="E61" s="44"/>
    </row>
    <row r="62" spans="1:5" ht="77.25" thickBot="1" x14ac:dyDescent="0.3">
      <c r="A62" s="20" t="s">
        <v>132</v>
      </c>
      <c r="B62" s="8" t="s">
        <v>67</v>
      </c>
      <c r="C62" s="9" t="s">
        <v>36</v>
      </c>
      <c r="D62" s="41"/>
      <c r="E62" s="44"/>
    </row>
    <row r="63" spans="1:5" ht="39" thickBot="1" x14ac:dyDescent="0.3">
      <c r="A63" s="20" t="s">
        <v>133</v>
      </c>
      <c r="B63" s="8" t="s">
        <v>68</v>
      </c>
      <c r="C63" s="9" t="s">
        <v>66</v>
      </c>
      <c r="D63" s="41"/>
      <c r="E63" s="44"/>
    </row>
    <row r="64" spans="1:5" ht="15.75" thickBot="1" x14ac:dyDescent="0.3">
      <c r="A64" s="20" t="s">
        <v>134</v>
      </c>
      <c r="B64" s="8" t="s">
        <v>69</v>
      </c>
      <c r="C64" s="9" t="s">
        <v>70</v>
      </c>
      <c r="D64" s="42"/>
      <c r="E64" s="45"/>
    </row>
    <row r="65" spans="1:11" ht="25.5" customHeight="1" thickBot="1" x14ac:dyDescent="0.3">
      <c r="A65" s="37" t="s">
        <v>71</v>
      </c>
      <c r="B65" s="38"/>
      <c r="C65" s="38"/>
      <c r="D65" s="38"/>
      <c r="E65" s="39"/>
    </row>
    <row r="66" spans="1:11" ht="16.5" thickBot="1" x14ac:dyDescent="0.3">
      <c r="A66" s="20" t="s">
        <v>135</v>
      </c>
      <c r="B66" s="11" t="s">
        <v>72</v>
      </c>
      <c r="C66" s="12"/>
      <c r="D66" s="40">
        <f>E66*390.3*12</f>
        <v>6510.2039999999997</v>
      </c>
      <c r="E66" s="43">
        <v>1.39</v>
      </c>
    </row>
    <row r="67" spans="1:11" ht="77.25" thickBot="1" x14ac:dyDescent="0.3">
      <c r="A67" s="20" t="s">
        <v>136</v>
      </c>
      <c r="B67" s="8" t="s">
        <v>73</v>
      </c>
      <c r="C67" s="9" t="s">
        <v>14</v>
      </c>
      <c r="D67" s="41"/>
      <c r="E67" s="44"/>
    </row>
    <row r="68" spans="1:11" ht="39" thickBot="1" x14ac:dyDescent="0.3">
      <c r="A68" s="20" t="s">
        <v>137</v>
      </c>
      <c r="B68" s="8" t="s">
        <v>74</v>
      </c>
      <c r="C68" s="9" t="s">
        <v>66</v>
      </c>
      <c r="D68" s="41"/>
      <c r="E68" s="44"/>
    </row>
    <row r="69" spans="1:11" ht="16.5" thickBot="1" x14ac:dyDescent="0.3">
      <c r="A69" s="20" t="s">
        <v>138</v>
      </c>
      <c r="B69" s="11" t="s">
        <v>75</v>
      </c>
      <c r="C69" s="12"/>
      <c r="D69" s="41"/>
      <c r="E69" s="44"/>
    </row>
    <row r="70" spans="1:11" ht="39" thickBot="1" x14ac:dyDescent="0.3">
      <c r="A70" s="20" t="s">
        <v>139</v>
      </c>
      <c r="B70" s="8" t="s">
        <v>74</v>
      </c>
      <c r="C70" s="9" t="s">
        <v>64</v>
      </c>
      <c r="D70" s="42"/>
      <c r="E70" s="45"/>
    </row>
    <row r="71" spans="1:11" ht="15.75" thickBot="1" x14ac:dyDescent="0.3">
      <c r="A71" s="46" t="s">
        <v>76</v>
      </c>
      <c r="B71" s="47"/>
      <c r="C71" s="47"/>
      <c r="D71" s="47"/>
      <c r="E71" s="48"/>
    </row>
    <row r="72" spans="1:11" ht="39" thickBot="1" x14ac:dyDescent="0.3">
      <c r="A72" s="23" t="s">
        <v>140</v>
      </c>
      <c r="B72" s="13" t="s">
        <v>77</v>
      </c>
      <c r="C72" s="49" t="s">
        <v>78</v>
      </c>
      <c r="D72" s="49">
        <f>E72*390.3*12</f>
        <v>8524.152</v>
      </c>
      <c r="E72" s="51">
        <v>1.82</v>
      </c>
    </row>
    <row r="73" spans="1:11" ht="39" thickBot="1" x14ac:dyDescent="0.3">
      <c r="A73" s="24" t="s">
        <v>141</v>
      </c>
      <c r="B73" s="14" t="s">
        <v>79</v>
      </c>
      <c r="C73" s="50"/>
      <c r="D73" s="50"/>
      <c r="E73" s="52"/>
    </row>
    <row r="74" spans="1:11" ht="15.75" thickBot="1" x14ac:dyDescent="0.3">
      <c r="A74" s="53" t="s">
        <v>80</v>
      </c>
      <c r="B74" s="35"/>
      <c r="C74" s="35"/>
      <c r="D74" s="35"/>
      <c r="E74" s="36"/>
    </row>
    <row r="75" spans="1:11" ht="39" thickBot="1" x14ac:dyDescent="0.3">
      <c r="A75" s="24" t="s">
        <v>142</v>
      </c>
      <c r="B75" s="14" t="s">
        <v>81</v>
      </c>
      <c r="C75" s="14" t="s">
        <v>14</v>
      </c>
      <c r="D75" s="15">
        <f>E75*390.3*12</f>
        <v>608.86800000000005</v>
      </c>
      <c r="E75" s="30">
        <v>0.13</v>
      </c>
    </row>
    <row r="76" spans="1:11" ht="15.75" thickBot="1" x14ac:dyDescent="0.3">
      <c r="A76" s="34" t="s">
        <v>82</v>
      </c>
      <c r="B76" s="35"/>
      <c r="C76" s="35"/>
      <c r="D76" s="35"/>
      <c r="E76" s="36"/>
    </row>
    <row r="77" spans="1:11" ht="26.25" thickBot="1" x14ac:dyDescent="0.3">
      <c r="A77" s="23" t="s">
        <v>143</v>
      </c>
      <c r="B77" s="13" t="s">
        <v>83</v>
      </c>
      <c r="C77" s="16">
        <v>12</v>
      </c>
      <c r="D77" s="17">
        <f>E77*390.3*12</f>
        <v>28335.78</v>
      </c>
      <c r="E77" s="31">
        <v>6.05</v>
      </c>
    </row>
    <row r="78" spans="1:11" ht="16.5" thickBot="1" x14ac:dyDescent="0.3">
      <c r="A78" s="22"/>
      <c r="B78" s="11" t="s">
        <v>84</v>
      </c>
      <c r="C78" s="18"/>
      <c r="D78" s="25">
        <f>D16+D22+D28+D36+D42+D47+D57+D60+D66+D72+D75+D77</f>
        <v>164769.04799999998</v>
      </c>
      <c r="E78" s="25">
        <f>E16+E22+E28+E36+E42+E47+E57+E60+E66+E72+E75+E77</f>
        <v>35.18</v>
      </c>
    </row>
    <row r="79" spans="1:11" ht="15.75" x14ac:dyDescent="0.25">
      <c r="K79" s="19"/>
    </row>
  </sheetData>
  <mergeCells count="42">
    <mergeCell ref="A74:E74"/>
    <mergeCell ref="A76:E76"/>
    <mergeCell ref="A65:E65"/>
    <mergeCell ref="D66:D70"/>
    <mergeCell ref="E66:E70"/>
    <mergeCell ref="A71:E71"/>
    <mergeCell ref="C72:C73"/>
    <mergeCell ref="D72:D73"/>
    <mergeCell ref="E72:E73"/>
    <mergeCell ref="B56:E56"/>
    <mergeCell ref="D57:D58"/>
    <mergeCell ref="E57:E58"/>
    <mergeCell ref="A59:E59"/>
    <mergeCell ref="D60:D64"/>
    <mergeCell ref="E60:E64"/>
    <mergeCell ref="B41:E41"/>
    <mergeCell ref="D42:D45"/>
    <mergeCell ref="E42:E45"/>
    <mergeCell ref="B46:E46"/>
    <mergeCell ref="D47:D55"/>
    <mergeCell ref="E47:E55"/>
    <mergeCell ref="B27:E27"/>
    <mergeCell ref="D28:D34"/>
    <mergeCell ref="E28:E34"/>
    <mergeCell ref="B35:E35"/>
    <mergeCell ref="D36:D40"/>
    <mergeCell ref="E36:E40"/>
    <mergeCell ref="D22:D26"/>
    <mergeCell ref="E22:E26"/>
    <mergeCell ref="A2:E2"/>
    <mergeCell ref="D3:E3"/>
    <mergeCell ref="D4:E4"/>
    <mergeCell ref="A6:E6"/>
    <mergeCell ref="A7:E7"/>
    <mergeCell ref="A9:A13"/>
    <mergeCell ref="B9:B13"/>
    <mergeCell ref="C9:C13"/>
    <mergeCell ref="B14:E14"/>
    <mergeCell ref="B15:E15"/>
    <mergeCell ref="D16:D20"/>
    <mergeCell ref="E16:E20"/>
    <mergeCell ref="B21:E21"/>
  </mergeCells>
  <pageMargins left="0.7" right="0.7" top="0.75" bottom="0.75" header="0.3" footer="0.3"/>
  <pageSetup paperSize="9" orientation="portrait" horizontalDpi="0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9"/>
  <sheetViews>
    <sheetView topLeftCell="A62" workbookViewId="0">
      <selection activeCell="H74" sqref="H74"/>
    </sheetView>
  </sheetViews>
  <sheetFormatPr defaultRowHeight="15" x14ac:dyDescent="0.25"/>
  <cols>
    <col min="1" max="1" width="17.28515625" style="21" customWidth="1"/>
    <col min="2" max="2" width="19.5703125" customWidth="1"/>
    <col min="3" max="3" width="17.28515625" customWidth="1"/>
    <col min="4" max="4" width="18.42578125" customWidth="1"/>
    <col min="5" max="5" width="20.42578125" style="26" customWidth="1"/>
  </cols>
  <sheetData>
    <row r="2" spans="1:11" x14ac:dyDescent="0.25">
      <c r="A2" s="32" t="s">
        <v>0</v>
      </c>
      <c r="B2" s="32"/>
      <c r="C2" s="32"/>
      <c r="D2" s="32"/>
      <c r="E2" s="32"/>
      <c r="K2" s="1"/>
    </row>
    <row r="3" spans="1:11" x14ac:dyDescent="0.25">
      <c r="D3" s="32" t="s">
        <v>85</v>
      </c>
      <c r="E3" s="32"/>
    </row>
    <row r="4" spans="1:11" x14ac:dyDescent="0.25">
      <c r="D4" s="32" t="s">
        <v>206</v>
      </c>
      <c r="E4" s="32"/>
      <c r="K4" s="2" t="s">
        <v>86</v>
      </c>
    </row>
    <row r="5" spans="1:11" x14ac:dyDescent="0.25">
      <c r="K5" s="2"/>
    </row>
    <row r="6" spans="1:11" x14ac:dyDescent="0.25">
      <c r="A6" s="33" t="s">
        <v>87</v>
      </c>
      <c r="B6" s="33"/>
      <c r="C6" s="33"/>
      <c r="D6" s="33"/>
      <c r="E6" s="33"/>
    </row>
    <row r="7" spans="1:11" x14ac:dyDescent="0.25">
      <c r="A7" s="33" t="s">
        <v>207</v>
      </c>
      <c r="B7" s="33"/>
      <c r="C7" s="33"/>
      <c r="D7" s="33"/>
      <c r="E7" s="33"/>
      <c r="K7" s="3"/>
    </row>
    <row r="8" spans="1:11" ht="16.5" thickBot="1" x14ac:dyDescent="0.3">
      <c r="K8" s="4"/>
    </row>
    <row r="9" spans="1:11" x14ac:dyDescent="0.25">
      <c r="A9" s="60" t="s">
        <v>2</v>
      </c>
      <c r="B9" s="54" t="s">
        <v>3</v>
      </c>
      <c r="C9" s="54" t="s">
        <v>4</v>
      </c>
      <c r="D9" s="5"/>
      <c r="E9" s="27"/>
    </row>
    <row r="10" spans="1:11" x14ac:dyDescent="0.25">
      <c r="A10" s="61"/>
      <c r="B10" s="55"/>
      <c r="C10" s="55"/>
      <c r="D10" s="6"/>
      <c r="E10" s="28"/>
    </row>
    <row r="11" spans="1:11" ht="28.5" x14ac:dyDescent="0.25">
      <c r="A11" s="61"/>
      <c r="B11" s="55"/>
      <c r="C11" s="55"/>
      <c r="D11" s="6" t="s">
        <v>5</v>
      </c>
      <c r="E11" s="28" t="s">
        <v>7</v>
      </c>
    </row>
    <row r="12" spans="1:11" x14ac:dyDescent="0.25">
      <c r="A12" s="61"/>
      <c r="B12" s="55"/>
      <c r="C12" s="55"/>
      <c r="D12" s="6" t="s">
        <v>6</v>
      </c>
      <c r="E12" s="28" t="s">
        <v>8</v>
      </c>
    </row>
    <row r="13" spans="1:11" ht="16.5" thickBot="1" x14ac:dyDescent="0.3">
      <c r="A13" s="62"/>
      <c r="B13" s="56"/>
      <c r="C13" s="56"/>
      <c r="D13" s="7"/>
      <c r="E13" s="29"/>
    </row>
    <row r="14" spans="1:11" ht="25.5" customHeight="1" thickBot="1" x14ac:dyDescent="0.3">
      <c r="A14" s="22"/>
      <c r="B14" s="37" t="s">
        <v>9</v>
      </c>
      <c r="C14" s="38"/>
      <c r="D14" s="38"/>
      <c r="E14" s="39"/>
    </row>
    <row r="15" spans="1:11" ht="15.75" thickBot="1" x14ac:dyDescent="0.3">
      <c r="A15" s="20" t="s">
        <v>89</v>
      </c>
      <c r="B15" s="57" t="s">
        <v>10</v>
      </c>
      <c r="C15" s="58"/>
      <c r="D15" s="58"/>
      <c r="E15" s="59"/>
    </row>
    <row r="16" spans="1:11" ht="102.75" thickBot="1" x14ac:dyDescent="0.3">
      <c r="A16" s="20" t="s">
        <v>91</v>
      </c>
      <c r="B16" s="8" t="s">
        <v>11</v>
      </c>
      <c r="C16" s="9" t="s">
        <v>12</v>
      </c>
      <c r="D16" s="40">
        <f>E16*376.1*12</f>
        <v>5731.764000000001</v>
      </c>
      <c r="E16" s="43">
        <v>1.27</v>
      </c>
    </row>
    <row r="17" spans="1:5" ht="64.5" thickBot="1" x14ac:dyDescent="0.3">
      <c r="A17" s="20" t="s">
        <v>92</v>
      </c>
      <c r="B17" s="8" t="s">
        <v>13</v>
      </c>
      <c r="C17" s="9" t="s">
        <v>14</v>
      </c>
      <c r="D17" s="41"/>
      <c r="E17" s="44"/>
    </row>
    <row r="18" spans="1:5" ht="39" thickBot="1" x14ac:dyDescent="0.3">
      <c r="A18" s="20" t="s">
        <v>93</v>
      </c>
      <c r="B18" s="8" t="s">
        <v>15</v>
      </c>
      <c r="C18" s="9" t="s">
        <v>14</v>
      </c>
      <c r="D18" s="41"/>
      <c r="E18" s="44"/>
    </row>
    <row r="19" spans="1:5" ht="39" thickBot="1" x14ac:dyDescent="0.3">
      <c r="A19" s="20" t="s">
        <v>94</v>
      </c>
      <c r="B19" s="8" t="s">
        <v>16</v>
      </c>
      <c r="C19" s="9" t="s">
        <v>14</v>
      </c>
      <c r="D19" s="41"/>
      <c r="E19" s="44"/>
    </row>
    <row r="20" spans="1:5" ht="26.25" thickBot="1" x14ac:dyDescent="0.3">
      <c r="A20" s="20" t="s">
        <v>95</v>
      </c>
      <c r="B20" s="8" t="s">
        <v>17</v>
      </c>
      <c r="C20" s="9" t="s">
        <v>14</v>
      </c>
      <c r="D20" s="42"/>
      <c r="E20" s="45"/>
    </row>
    <row r="21" spans="1:5" ht="15.75" thickBot="1" x14ac:dyDescent="0.3">
      <c r="A21" s="20" t="s">
        <v>18</v>
      </c>
      <c r="B21" s="57" t="s">
        <v>19</v>
      </c>
      <c r="C21" s="58"/>
      <c r="D21" s="58"/>
      <c r="E21" s="59"/>
    </row>
    <row r="22" spans="1:5" ht="51.75" thickBot="1" x14ac:dyDescent="0.3">
      <c r="A22" s="20" t="s">
        <v>96</v>
      </c>
      <c r="B22" s="8" t="s">
        <v>20</v>
      </c>
      <c r="C22" s="9" t="s">
        <v>14</v>
      </c>
      <c r="D22" s="40">
        <f>E22*376.1*12</f>
        <v>14081.184000000001</v>
      </c>
      <c r="E22" s="43">
        <v>3.12</v>
      </c>
    </row>
    <row r="23" spans="1:5" ht="51.75" thickBot="1" x14ac:dyDescent="0.3">
      <c r="A23" s="20" t="s">
        <v>97</v>
      </c>
      <c r="B23" s="8" t="s">
        <v>21</v>
      </c>
      <c r="C23" s="9" t="s">
        <v>14</v>
      </c>
      <c r="D23" s="41"/>
      <c r="E23" s="44"/>
    </row>
    <row r="24" spans="1:5" ht="26.25" thickBot="1" x14ac:dyDescent="0.3">
      <c r="A24" s="20" t="s">
        <v>98</v>
      </c>
      <c r="B24" s="8" t="s">
        <v>22</v>
      </c>
      <c r="C24" s="9" t="s">
        <v>23</v>
      </c>
      <c r="D24" s="41"/>
      <c r="E24" s="44"/>
    </row>
    <row r="25" spans="1:5" ht="26.25" thickBot="1" x14ac:dyDescent="0.3">
      <c r="A25" s="20" t="s">
        <v>99</v>
      </c>
      <c r="B25" s="8" t="s">
        <v>24</v>
      </c>
      <c r="C25" s="9" t="s">
        <v>23</v>
      </c>
      <c r="D25" s="41"/>
      <c r="E25" s="44"/>
    </row>
    <row r="26" spans="1:5" ht="26.25" thickBot="1" x14ac:dyDescent="0.3">
      <c r="A26" s="20" t="s">
        <v>100</v>
      </c>
      <c r="B26" s="8" t="s">
        <v>25</v>
      </c>
      <c r="C26" s="9" t="s">
        <v>14</v>
      </c>
      <c r="D26" s="42"/>
      <c r="E26" s="45"/>
    </row>
    <row r="27" spans="1:5" ht="15.75" thickBot="1" x14ac:dyDescent="0.3">
      <c r="A27" s="20" t="s">
        <v>90</v>
      </c>
      <c r="B27" s="57" t="s">
        <v>26</v>
      </c>
      <c r="C27" s="58"/>
      <c r="D27" s="58"/>
      <c r="E27" s="59"/>
    </row>
    <row r="28" spans="1:5" ht="51.75" thickBot="1" x14ac:dyDescent="0.3">
      <c r="A28" s="20" t="s">
        <v>101</v>
      </c>
      <c r="B28" s="8" t="s">
        <v>27</v>
      </c>
      <c r="C28" s="9" t="s">
        <v>14</v>
      </c>
      <c r="D28" s="54">
        <f>E28*376.1*12</f>
        <v>16112.124000000002</v>
      </c>
      <c r="E28" s="43">
        <v>3.57</v>
      </c>
    </row>
    <row r="29" spans="1:5" ht="51.75" thickBot="1" x14ac:dyDescent="0.3">
      <c r="A29" s="20" t="s">
        <v>102</v>
      </c>
      <c r="B29" s="8" t="s">
        <v>28</v>
      </c>
      <c r="C29" s="9" t="s">
        <v>14</v>
      </c>
      <c r="D29" s="55"/>
      <c r="E29" s="44"/>
    </row>
    <row r="30" spans="1:5" ht="39" thickBot="1" x14ac:dyDescent="0.3">
      <c r="A30" s="20" t="s">
        <v>103</v>
      </c>
      <c r="B30" s="8" t="s">
        <v>29</v>
      </c>
      <c r="C30" s="9" t="s">
        <v>23</v>
      </c>
      <c r="D30" s="55"/>
      <c r="E30" s="44"/>
    </row>
    <row r="31" spans="1:5" ht="26.25" thickBot="1" x14ac:dyDescent="0.3">
      <c r="A31" s="20" t="s">
        <v>104</v>
      </c>
      <c r="B31" s="8" t="s">
        <v>30</v>
      </c>
      <c r="C31" s="9" t="s">
        <v>23</v>
      </c>
      <c r="D31" s="55"/>
      <c r="E31" s="44"/>
    </row>
    <row r="32" spans="1:5" ht="26.25" thickBot="1" x14ac:dyDescent="0.3">
      <c r="A32" s="20" t="s">
        <v>105</v>
      </c>
      <c r="B32" s="8" t="s">
        <v>31</v>
      </c>
      <c r="C32" s="9" t="s">
        <v>14</v>
      </c>
      <c r="D32" s="55"/>
      <c r="E32" s="44"/>
    </row>
    <row r="33" spans="1:5" ht="39" thickBot="1" x14ac:dyDescent="0.3">
      <c r="A33" s="20" t="s">
        <v>106</v>
      </c>
      <c r="B33" s="8" t="s">
        <v>32</v>
      </c>
      <c r="C33" s="9" t="s">
        <v>14</v>
      </c>
      <c r="D33" s="55"/>
      <c r="E33" s="44"/>
    </row>
    <row r="34" spans="1:5" ht="26.25" thickBot="1" x14ac:dyDescent="0.3">
      <c r="A34" s="20" t="s">
        <v>107</v>
      </c>
      <c r="B34" s="8" t="s">
        <v>33</v>
      </c>
      <c r="C34" s="9" t="s">
        <v>14</v>
      </c>
      <c r="D34" s="56"/>
      <c r="E34" s="45"/>
    </row>
    <row r="35" spans="1:5" ht="15.75" thickBot="1" x14ac:dyDescent="0.3">
      <c r="A35" s="20" t="s">
        <v>108</v>
      </c>
      <c r="B35" s="57" t="s">
        <v>34</v>
      </c>
      <c r="C35" s="58"/>
      <c r="D35" s="58"/>
      <c r="E35" s="59"/>
    </row>
    <row r="36" spans="1:5" ht="26.25" thickBot="1" x14ac:dyDescent="0.3">
      <c r="A36" s="20" t="s">
        <v>109</v>
      </c>
      <c r="B36" s="8" t="s">
        <v>35</v>
      </c>
      <c r="C36" s="9" t="s">
        <v>36</v>
      </c>
      <c r="D36" s="40">
        <f>E36*376.1*12</f>
        <v>10109.568000000003</v>
      </c>
      <c r="E36" s="43">
        <v>2.2400000000000002</v>
      </c>
    </row>
    <row r="37" spans="1:5" ht="39" thickBot="1" x14ac:dyDescent="0.3">
      <c r="A37" s="20" t="s">
        <v>110</v>
      </c>
      <c r="B37" s="8" t="s">
        <v>37</v>
      </c>
      <c r="C37" s="9" t="s">
        <v>14</v>
      </c>
      <c r="D37" s="41"/>
      <c r="E37" s="44"/>
    </row>
    <row r="38" spans="1:5" ht="51.75" thickBot="1" x14ac:dyDescent="0.3">
      <c r="A38" s="20" t="s">
        <v>111</v>
      </c>
      <c r="B38" s="8" t="s">
        <v>38</v>
      </c>
      <c r="C38" s="9" t="s">
        <v>14</v>
      </c>
      <c r="D38" s="41"/>
      <c r="E38" s="44"/>
    </row>
    <row r="39" spans="1:5" ht="39" thickBot="1" x14ac:dyDescent="0.3">
      <c r="A39" s="20" t="s">
        <v>112</v>
      </c>
      <c r="B39" s="8" t="s">
        <v>39</v>
      </c>
      <c r="C39" s="9" t="s">
        <v>14</v>
      </c>
      <c r="D39" s="41"/>
      <c r="E39" s="44"/>
    </row>
    <row r="40" spans="1:5" ht="39" thickBot="1" x14ac:dyDescent="0.3">
      <c r="A40" s="20" t="s">
        <v>113</v>
      </c>
      <c r="B40" s="8" t="s">
        <v>40</v>
      </c>
      <c r="C40" s="9" t="s">
        <v>14</v>
      </c>
      <c r="D40" s="42"/>
      <c r="E40" s="45"/>
    </row>
    <row r="41" spans="1:5" ht="15.75" thickBot="1" x14ac:dyDescent="0.3">
      <c r="A41" s="20" t="s">
        <v>114</v>
      </c>
      <c r="B41" s="57" t="s">
        <v>41</v>
      </c>
      <c r="C41" s="58"/>
      <c r="D41" s="58"/>
      <c r="E41" s="59"/>
    </row>
    <row r="42" spans="1:5" ht="26.25" thickBot="1" x14ac:dyDescent="0.3">
      <c r="A42" s="20" t="s">
        <v>115</v>
      </c>
      <c r="B42" s="8" t="s">
        <v>42</v>
      </c>
      <c r="C42" s="9" t="s">
        <v>36</v>
      </c>
      <c r="D42" s="54">
        <f>E42*376.1*12</f>
        <v>32991.491999999998</v>
      </c>
      <c r="E42" s="43">
        <v>7.31</v>
      </c>
    </row>
    <row r="43" spans="1:5" ht="26.25" thickBot="1" x14ac:dyDescent="0.3">
      <c r="A43" s="20" t="s">
        <v>116</v>
      </c>
      <c r="B43" s="10" t="s">
        <v>43</v>
      </c>
      <c r="C43" s="10" t="s">
        <v>23</v>
      </c>
      <c r="D43" s="55"/>
      <c r="E43" s="44"/>
    </row>
    <row r="44" spans="1:5" ht="26.25" thickBot="1" x14ac:dyDescent="0.3">
      <c r="A44" s="20" t="s">
        <v>117</v>
      </c>
      <c r="B44" s="9" t="s">
        <v>44</v>
      </c>
      <c r="C44" s="9" t="s">
        <v>23</v>
      </c>
      <c r="D44" s="55"/>
      <c r="E44" s="44"/>
    </row>
    <row r="45" spans="1:5" ht="39" thickBot="1" x14ac:dyDescent="0.3">
      <c r="A45" s="20" t="s">
        <v>118</v>
      </c>
      <c r="B45" s="8" t="s">
        <v>45</v>
      </c>
      <c r="C45" s="9" t="s">
        <v>14</v>
      </c>
      <c r="D45" s="56"/>
      <c r="E45" s="45"/>
    </row>
    <row r="46" spans="1:5" ht="25.5" customHeight="1" thickBot="1" x14ac:dyDescent="0.3">
      <c r="A46" s="22"/>
      <c r="B46" s="37" t="s">
        <v>46</v>
      </c>
      <c r="C46" s="38"/>
      <c r="D46" s="38"/>
      <c r="E46" s="39"/>
    </row>
    <row r="47" spans="1:5" ht="39" thickBot="1" x14ac:dyDescent="0.3">
      <c r="A47" s="20" t="s">
        <v>119</v>
      </c>
      <c r="B47" s="8" t="s">
        <v>47</v>
      </c>
      <c r="C47" s="9" t="s">
        <v>48</v>
      </c>
      <c r="D47" s="54">
        <f>E47*376.1*12</f>
        <v>24100.488000000001</v>
      </c>
      <c r="E47" s="43">
        <v>5.34</v>
      </c>
    </row>
    <row r="48" spans="1:5" ht="29.25" thickBot="1" x14ac:dyDescent="0.3">
      <c r="A48" s="20" t="s">
        <v>120</v>
      </c>
      <c r="B48" s="8" t="s">
        <v>49</v>
      </c>
      <c r="C48" s="9" t="s">
        <v>14</v>
      </c>
      <c r="D48" s="55"/>
      <c r="E48" s="44"/>
    </row>
    <row r="49" spans="1:5" ht="64.5" thickBot="1" x14ac:dyDescent="0.3">
      <c r="A49" s="20" t="s">
        <v>121</v>
      </c>
      <c r="B49" s="8" t="s">
        <v>50</v>
      </c>
      <c r="C49" s="9" t="s">
        <v>23</v>
      </c>
      <c r="D49" s="55"/>
      <c r="E49" s="44"/>
    </row>
    <row r="50" spans="1:5" ht="26.25" thickBot="1" x14ac:dyDescent="0.3">
      <c r="A50" s="20" t="s">
        <v>122</v>
      </c>
      <c r="B50" s="8" t="s">
        <v>51</v>
      </c>
      <c r="C50" s="9" t="s">
        <v>14</v>
      </c>
      <c r="D50" s="55"/>
      <c r="E50" s="44"/>
    </row>
    <row r="51" spans="1:5" ht="26.25" thickBot="1" x14ac:dyDescent="0.3">
      <c r="A51" s="20" t="s">
        <v>123</v>
      </c>
      <c r="B51" s="8" t="s">
        <v>52</v>
      </c>
      <c r="C51" s="9" t="s">
        <v>14</v>
      </c>
      <c r="D51" s="55"/>
      <c r="E51" s="44"/>
    </row>
    <row r="52" spans="1:5" ht="26.25" thickBot="1" x14ac:dyDescent="0.3">
      <c r="A52" s="20" t="s">
        <v>124</v>
      </c>
      <c r="B52" s="8" t="s">
        <v>53</v>
      </c>
      <c r="C52" s="9" t="s">
        <v>36</v>
      </c>
      <c r="D52" s="55"/>
      <c r="E52" s="44"/>
    </row>
    <row r="53" spans="1:5" ht="26.25" thickBot="1" x14ac:dyDescent="0.3">
      <c r="A53" s="20" t="s">
        <v>125</v>
      </c>
      <c r="B53" s="8" t="s">
        <v>54</v>
      </c>
      <c r="C53" s="9" t="s">
        <v>14</v>
      </c>
      <c r="D53" s="55"/>
      <c r="E53" s="44"/>
    </row>
    <row r="54" spans="1:5" ht="26.25" thickBot="1" x14ac:dyDescent="0.3">
      <c r="A54" s="20" t="s">
        <v>126</v>
      </c>
      <c r="B54" s="8" t="s">
        <v>55</v>
      </c>
      <c r="C54" s="9" t="s">
        <v>14</v>
      </c>
      <c r="D54" s="55"/>
      <c r="E54" s="44"/>
    </row>
    <row r="55" spans="1:5" ht="26.25" thickBot="1" x14ac:dyDescent="0.3">
      <c r="A55" s="20" t="s">
        <v>127</v>
      </c>
      <c r="B55" s="8" t="s">
        <v>56</v>
      </c>
      <c r="C55" s="9" t="s">
        <v>14</v>
      </c>
      <c r="D55" s="56"/>
      <c r="E55" s="45"/>
    </row>
    <row r="56" spans="1:5" ht="16.5" thickBot="1" x14ac:dyDescent="0.3">
      <c r="A56" s="22"/>
      <c r="B56" s="37" t="s">
        <v>57</v>
      </c>
      <c r="C56" s="38"/>
      <c r="D56" s="38"/>
      <c r="E56" s="39"/>
    </row>
    <row r="57" spans="1:5" ht="77.25" thickBot="1" x14ac:dyDescent="0.3">
      <c r="A57" s="20" t="s">
        <v>128</v>
      </c>
      <c r="B57" s="8" t="s">
        <v>58</v>
      </c>
      <c r="C57" s="9" t="s">
        <v>59</v>
      </c>
      <c r="D57" s="54">
        <f>E57*376.1*12</f>
        <v>5235.3119999999999</v>
      </c>
      <c r="E57" s="43">
        <v>1.1599999999999999</v>
      </c>
    </row>
    <row r="58" spans="1:5" ht="39" thickBot="1" x14ac:dyDescent="0.3">
      <c r="A58" s="20" t="s">
        <v>129</v>
      </c>
      <c r="B58" s="8" t="s">
        <v>60</v>
      </c>
      <c r="C58" s="9" t="s">
        <v>61</v>
      </c>
      <c r="D58" s="56"/>
      <c r="E58" s="45"/>
    </row>
    <row r="59" spans="1:5" ht="15.75" thickBot="1" x14ac:dyDescent="0.3">
      <c r="A59" s="37" t="s">
        <v>62</v>
      </c>
      <c r="B59" s="38"/>
      <c r="C59" s="38"/>
      <c r="D59" s="38"/>
      <c r="E59" s="39"/>
    </row>
    <row r="60" spans="1:5" ht="39" thickBot="1" x14ac:dyDescent="0.3">
      <c r="A60" s="20" t="s">
        <v>130</v>
      </c>
      <c r="B60" s="8" t="s">
        <v>63</v>
      </c>
      <c r="C60" s="9" t="s">
        <v>64</v>
      </c>
      <c r="D60" s="40">
        <f>E60*376.1*12</f>
        <v>8033.496000000001</v>
      </c>
      <c r="E60" s="43">
        <v>1.78</v>
      </c>
    </row>
    <row r="61" spans="1:5" ht="26.25" thickBot="1" x14ac:dyDescent="0.3">
      <c r="A61" s="20" t="s">
        <v>131</v>
      </c>
      <c r="B61" s="8" t="s">
        <v>65</v>
      </c>
      <c r="C61" s="9" t="s">
        <v>66</v>
      </c>
      <c r="D61" s="41"/>
      <c r="E61" s="44"/>
    </row>
    <row r="62" spans="1:5" ht="77.25" thickBot="1" x14ac:dyDescent="0.3">
      <c r="A62" s="20" t="s">
        <v>132</v>
      </c>
      <c r="B62" s="8" t="s">
        <v>67</v>
      </c>
      <c r="C62" s="9" t="s">
        <v>36</v>
      </c>
      <c r="D62" s="41"/>
      <c r="E62" s="44"/>
    </row>
    <row r="63" spans="1:5" ht="39" thickBot="1" x14ac:dyDescent="0.3">
      <c r="A63" s="20" t="s">
        <v>133</v>
      </c>
      <c r="B63" s="8" t="s">
        <v>68</v>
      </c>
      <c r="C63" s="9" t="s">
        <v>66</v>
      </c>
      <c r="D63" s="41"/>
      <c r="E63" s="44"/>
    </row>
    <row r="64" spans="1:5" ht="15.75" thickBot="1" x14ac:dyDescent="0.3">
      <c r="A64" s="20" t="s">
        <v>134</v>
      </c>
      <c r="B64" s="8" t="s">
        <v>69</v>
      </c>
      <c r="C64" s="9" t="s">
        <v>70</v>
      </c>
      <c r="D64" s="42"/>
      <c r="E64" s="45"/>
    </row>
    <row r="65" spans="1:11" ht="25.5" customHeight="1" thickBot="1" x14ac:dyDescent="0.3">
      <c r="A65" s="37" t="s">
        <v>71</v>
      </c>
      <c r="B65" s="38"/>
      <c r="C65" s="38"/>
      <c r="D65" s="38"/>
      <c r="E65" s="39"/>
    </row>
    <row r="66" spans="1:11" ht="16.5" thickBot="1" x14ac:dyDescent="0.3">
      <c r="A66" s="20" t="s">
        <v>135</v>
      </c>
      <c r="B66" s="11" t="s">
        <v>72</v>
      </c>
      <c r="C66" s="12"/>
      <c r="D66" s="40">
        <f>E66*376.1*12</f>
        <v>6273.348</v>
      </c>
      <c r="E66" s="43">
        <v>1.39</v>
      </c>
    </row>
    <row r="67" spans="1:11" ht="77.25" thickBot="1" x14ac:dyDescent="0.3">
      <c r="A67" s="20" t="s">
        <v>136</v>
      </c>
      <c r="B67" s="8" t="s">
        <v>73</v>
      </c>
      <c r="C67" s="9" t="s">
        <v>14</v>
      </c>
      <c r="D67" s="41"/>
      <c r="E67" s="44"/>
    </row>
    <row r="68" spans="1:11" ht="39" thickBot="1" x14ac:dyDescent="0.3">
      <c r="A68" s="20" t="s">
        <v>137</v>
      </c>
      <c r="B68" s="8" t="s">
        <v>74</v>
      </c>
      <c r="C68" s="9" t="s">
        <v>66</v>
      </c>
      <c r="D68" s="41"/>
      <c r="E68" s="44"/>
    </row>
    <row r="69" spans="1:11" ht="16.5" thickBot="1" x14ac:dyDescent="0.3">
      <c r="A69" s="20" t="s">
        <v>138</v>
      </c>
      <c r="B69" s="11" t="s">
        <v>75</v>
      </c>
      <c r="C69" s="12"/>
      <c r="D69" s="41"/>
      <c r="E69" s="44"/>
    </row>
    <row r="70" spans="1:11" ht="39" thickBot="1" x14ac:dyDescent="0.3">
      <c r="A70" s="20" t="s">
        <v>139</v>
      </c>
      <c r="B70" s="8" t="s">
        <v>74</v>
      </c>
      <c r="C70" s="9" t="s">
        <v>64</v>
      </c>
      <c r="D70" s="42"/>
      <c r="E70" s="45"/>
    </row>
    <row r="71" spans="1:11" ht="15.75" thickBot="1" x14ac:dyDescent="0.3">
      <c r="A71" s="46" t="s">
        <v>76</v>
      </c>
      <c r="B71" s="47"/>
      <c r="C71" s="47"/>
      <c r="D71" s="47"/>
      <c r="E71" s="48"/>
    </row>
    <row r="72" spans="1:11" ht="39" thickBot="1" x14ac:dyDescent="0.3">
      <c r="A72" s="23" t="s">
        <v>140</v>
      </c>
      <c r="B72" s="13" t="s">
        <v>77</v>
      </c>
      <c r="C72" s="49" t="s">
        <v>78</v>
      </c>
      <c r="D72" s="49">
        <f>E72*376.1*12</f>
        <v>8214.0240000000013</v>
      </c>
      <c r="E72" s="51">
        <v>1.82</v>
      </c>
    </row>
    <row r="73" spans="1:11" ht="39" thickBot="1" x14ac:dyDescent="0.3">
      <c r="A73" s="24" t="s">
        <v>141</v>
      </c>
      <c r="B73" s="14" t="s">
        <v>79</v>
      </c>
      <c r="C73" s="50"/>
      <c r="D73" s="50"/>
      <c r="E73" s="52"/>
    </row>
    <row r="74" spans="1:11" ht="15.75" thickBot="1" x14ac:dyDescent="0.3">
      <c r="A74" s="53" t="s">
        <v>80</v>
      </c>
      <c r="B74" s="35"/>
      <c r="C74" s="35"/>
      <c r="D74" s="35"/>
      <c r="E74" s="36"/>
    </row>
    <row r="75" spans="1:11" ht="39" thickBot="1" x14ac:dyDescent="0.3">
      <c r="A75" s="24" t="s">
        <v>142</v>
      </c>
      <c r="B75" s="14" t="s">
        <v>81</v>
      </c>
      <c r="C75" s="14" t="s">
        <v>14</v>
      </c>
      <c r="D75" s="15">
        <f>E75*376.1*12</f>
        <v>586.71600000000012</v>
      </c>
      <c r="E75" s="30">
        <v>0.13</v>
      </c>
    </row>
    <row r="76" spans="1:11" ht="15.75" thickBot="1" x14ac:dyDescent="0.3">
      <c r="A76" s="34" t="s">
        <v>82</v>
      </c>
      <c r="B76" s="35"/>
      <c r="C76" s="35"/>
      <c r="D76" s="35"/>
      <c r="E76" s="36"/>
    </row>
    <row r="77" spans="1:11" ht="26.25" thickBot="1" x14ac:dyDescent="0.3">
      <c r="A77" s="23" t="s">
        <v>143</v>
      </c>
      <c r="B77" s="13" t="s">
        <v>83</v>
      </c>
      <c r="C77" s="16">
        <v>12</v>
      </c>
      <c r="D77" s="17">
        <f>E77*376.1*12</f>
        <v>27304.86</v>
      </c>
      <c r="E77" s="31">
        <v>6.05</v>
      </c>
    </row>
    <row r="78" spans="1:11" ht="16.5" thickBot="1" x14ac:dyDescent="0.3">
      <c r="A78" s="22"/>
      <c r="B78" s="11" t="s">
        <v>84</v>
      </c>
      <c r="C78" s="18"/>
      <c r="D78" s="25">
        <f>D16+D22+D28+D36+D42+D47+D57+D60+D66+D72+D75+D77</f>
        <v>158774.37599999999</v>
      </c>
      <c r="E78" s="25">
        <f>E16+E22+E28+E36+E42+E47+E57+E60+E66+E72+E75+E77</f>
        <v>35.18</v>
      </c>
    </row>
    <row r="79" spans="1:11" ht="15.75" x14ac:dyDescent="0.25">
      <c r="K79" s="19"/>
    </row>
  </sheetData>
  <mergeCells count="42">
    <mergeCell ref="A74:E74"/>
    <mergeCell ref="A76:E76"/>
    <mergeCell ref="A65:E65"/>
    <mergeCell ref="D66:D70"/>
    <mergeCell ref="E66:E70"/>
    <mergeCell ref="A71:E71"/>
    <mergeCell ref="C72:C73"/>
    <mergeCell ref="D72:D73"/>
    <mergeCell ref="E72:E73"/>
    <mergeCell ref="B56:E56"/>
    <mergeCell ref="D57:D58"/>
    <mergeCell ref="E57:E58"/>
    <mergeCell ref="A59:E59"/>
    <mergeCell ref="D60:D64"/>
    <mergeCell ref="E60:E64"/>
    <mergeCell ref="B41:E41"/>
    <mergeCell ref="D42:D45"/>
    <mergeCell ref="E42:E45"/>
    <mergeCell ref="B46:E46"/>
    <mergeCell ref="D47:D55"/>
    <mergeCell ref="E47:E55"/>
    <mergeCell ref="B27:E27"/>
    <mergeCell ref="D28:D34"/>
    <mergeCell ref="E28:E34"/>
    <mergeCell ref="B35:E35"/>
    <mergeCell ref="D36:D40"/>
    <mergeCell ref="E36:E40"/>
    <mergeCell ref="D22:D26"/>
    <mergeCell ref="E22:E26"/>
    <mergeCell ref="A2:E2"/>
    <mergeCell ref="D3:E3"/>
    <mergeCell ref="D4:E4"/>
    <mergeCell ref="A6:E6"/>
    <mergeCell ref="A7:E7"/>
    <mergeCell ref="A9:A13"/>
    <mergeCell ref="B9:B13"/>
    <mergeCell ref="C9:C13"/>
    <mergeCell ref="B14:E14"/>
    <mergeCell ref="B15:E15"/>
    <mergeCell ref="D16:D20"/>
    <mergeCell ref="E16:E20"/>
    <mergeCell ref="B21:E21"/>
  </mergeCells>
  <pageMargins left="0.7" right="0.7" top="0.75" bottom="0.75" header="0.3" footer="0.3"/>
  <pageSetup paperSize="9" orientation="portrait" horizontalDpi="0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9"/>
  <sheetViews>
    <sheetView topLeftCell="A62" workbookViewId="0">
      <selection activeCell="G71" sqref="G71"/>
    </sheetView>
  </sheetViews>
  <sheetFormatPr defaultRowHeight="15" x14ac:dyDescent="0.25"/>
  <cols>
    <col min="1" max="1" width="17.28515625" style="21" customWidth="1"/>
    <col min="2" max="2" width="19.5703125" customWidth="1"/>
    <col min="3" max="3" width="17.28515625" customWidth="1"/>
    <col min="4" max="4" width="18.42578125" customWidth="1"/>
    <col min="5" max="5" width="20.42578125" style="26" customWidth="1"/>
  </cols>
  <sheetData>
    <row r="2" spans="1:11" x14ac:dyDescent="0.25">
      <c r="A2" s="32" t="s">
        <v>0</v>
      </c>
      <c r="B2" s="32"/>
      <c r="C2" s="32"/>
      <c r="D2" s="32"/>
      <c r="E2" s="32"/>
      <c r="K2" s="1"/>
    </row>
    <row r="3" spans="1:11" x14ac:dyDescent="0.25">
      <c r="D3" s="32" t="s">
        <v>85</v>
      </c>
      <c r="E3" s="32"/>
    </row>
    <row r="4" spans="1:11" x14ac:dyDescent="0.25">
      <c r="D4" s="32" t="s">
        <v>210</v>
      </c>
      <c r="E4" s="32"/>
      <c r="K4" s="2" t="s">
        <v>86</v>
      </c>
    </row>
    <row r="5" spans="1:11" x14ac:dyDescent="0.25">
      <c r="K5" s="2"/>
    </row>
    <row r="6" spans="1:11" x14ac:dyDescent="0.25">
      <c r="A6" s="33" t="s">
        <v>87</v>
      </c>
      <c r="B6" s="33"/>
      <c r="C6" s="33"/>
      <c r="D6" s="33"/>
      <c r="E6" s="33"/>
    </row>
    <row r="7" spans="1:11" x14ac:dyDescent="0.25">
      <c r="A7" s="33" t="s">
        <v>209</v>
      </c>
      <c r="B7" s="33"/>
      <c r="C7" s="33"/>
      <c r="D7" s="33"/>
      <c r="E7" s="33"/>
      <c r="K7" s="3"/>
    </row>
    <row r="8" spans="1:11" ht="16.5" thickBot="1" x14ac:dyDescent="0.3">
      <c r="K8" s="4"/>
    </row>
    <row r="9" spans="1:11" x14ac:dyDescent="0.25">
      <c r="A9" s="60" t="s">
        <v>2</v>
      </c>
      <c r="B9" s="54" t="s">
        <v>3</v>
      </c>
      <c r="C9" s="54" t="s">
        <v>4</v>
      </c>
      <c r="D9" s="5"/>
      <c r="E9" s="27"/>
    </row>
    <row r="10" spans="1:11" x14ac:dyDescent="0.25">
      <c r="A10" s="61"/>
      <c r="B10" s="55"/>
      <c r="C10" s="55"/>
      <c r="D10" s="6"/>
      <c r="E10" s="28"/>
    </row>
    <row r="11" spans="1:11" ht="28.5" x14ac:dyDescent="0.25">
      <c r="A11" s="61"/>
      <c r="B11" s="55"/>
      <c r="C11" s="55"/>
      <c r="D11" s="6" t="s">
        <v>5</v>
      </c>
      <c r="E11" s="28" t="s">
        <v>7</v>
      </c>
    </row>
    <row r="12" spans="1:11" x14ac:dyDescent="0.25">
      <c r="A12" s="61"/>
      <c r="B12" s="55"/>
      <c r="C12" s="55"/>
      <c r="D12" s="6" t="s">
        <v>6</v>
      </c>
      <c r="E12" s="28" t="s">
        <v>8</v>
      </c>
    </row>
    <row r="13" spans="1:11" ht="16.5" thickBot="1" x14ac:dyDescent="0.3">
      <c r="A13" s="62"/>
      <c r="B13" s="56"/>
      <c r="C13" s="56"/>
      <c r="D13" s="7"/>
      <c r="E13" s="29"/>
    </row>
    <row r="14" spans="1:11" ht="25.5" customHeight="1" thickBot="1" x14ac:dyDescent="0.3">
      <c r="A14" s="22"/>
      <c r="B14" s="37" t="s">
        <v>9</v>
      </c>
      <c r="C14" s="38"/>
      <c r="D14" s="38"/>
      <c r="E14" s="39"/>
    </row>
    <row r="15" spans="1:11" ht="15.75" thickBot="1" x14ac:dyDescent="0.3">
      <c r="A15" s="20" t="s">
        <v>89</v>
      </c>
      <c r="B15" s="57" t="s">
        <v>10</v>
      </c>
      <c r="C15" s="58"/>
      <c r="D15" s="58"/>
      <c r="E15" s="59"/>
    </row>
    <row r="16" spans="1:11" ht="102.75" thickBot="1" x14ac:dyDescent="0.3">
      <c r="A16" s="20" t="s">
        <v>91</v>
      </c>
      <c r="B16" s="8" t="s">
        <v>11</v>
      </c>
      <c r="C16" s="9" t="s">
        <v>12</v>
      </c>
      <c r="D16" s="40">
        <f>E16*376.2*12</f>
        <v>5733.2880000000005</v>
      </c>
      <c r="E16" s="43">
        <v>1.27</v>
      </c>
    </row>
    <row r="17" spans="1:5" ht="64.5" thickBot="1" x14ac:dyDescent="0.3">
      <c r="A17" s="20" t="s">
        <v>92</v>
      </c>
      <c r="B17" s="8" t="s">
        <v>13</v>
      </c>
      <c r="C17" s="9" t="s">
        <v>14</v>
      </c>
      <c r="D17" s="41"/>
      <c r="E17" s="44"/>
    </row>
    <row r="18" spans="1:5" ht="39" thickBot="1" x14ac:dyDescent="0.3">
      <c r="A18" s="20" t="s">
        <v>93</v>
      </c>
      <c r="B18" s="8" t="s">
        <v>15</v>
      </c>
      <c r="C18" s="9" t="s">
        <v>14</v>
      </c>
      <c r="D18" s="41"/>
      <c r="E18" s="44"/>
    </row>
    <row r="19" spans="1:5" ht="39" thickBot="1" x14ac:dyDescent="0.3">
      <c r="A19" s="20" t="s">
        <v>94</v>
      </c>
      <c r="B19" s="8" t="s">
        <v>16</v>
      </c>
      <c r="C19" s="9" t="s">
        <v>14</v>
      </c>
      <c r="D19" s="41"/>
      <c r="E19" s="44"/>
    </row>
    <row r="20" spans="1:5" ht="26.25" thickBot="1" x14ac:dyDescent="0.3">
      <c r="A20" s="20" t="s">
        <v>95</v>
      </c>
      <c r="B20" s="8" t="s">
        <v>17</v>
      </c>
      <c r="C20" s="9" t="s">
        <v>14</v>
      </c>
      <c r="D20" s="42"/>
      <c r="E20" s="45"/>
    </row>
    <row r="21" spans="1:5" ht="15.75" thickBot="1" x14ac:dyDescent="0.3">
      <c r="A21" s="20" t="s">
        <v>18</v>
      </c>
      <c r="B21" s="57" t="s">
        <v>19</v>
      </c>
      <c r="C21" s="58"/>
      <c r="D21" s="58"/>
      <c r="E21" s="59"/>
    </row>
    <row r="22" spans="1:5" ht="51.75" thickBot="1" x14ac:dyDescent="0.3">
      <c r="A22" s="20" t="s">
        <v>96</v>
      </c>
      <c r="B22" s="8" t="s">
        <v>20</v>
      </c>
      <c r="C22" s="9" t="s">
        <v>14</v>
      </c>
      <c r="D22" s="40">
        <f>E22*376.2*12</f>
        <v>14084.928</v>
      </c>
      <c r="E22" s="43">
        <v>3.12</v>
      </c>
    </row>
    <row r="23" spans="1:5" ht="51.75" thickBot="1" x14ac:dyDescent="0.3">
      <c r="A23" s="20" t="s">
        <v>97</v>
      </c>
      <c r="B23" s="8" t="s">
        <v>21</v>
      </c>
      <c r="C23" s="9" t="s">
        <v>14</v>
      </c>
      <c r="D23" s="41"/>
      <c r="E23" s="44"/>
    </row>
    <row r="24" spans="1:5" ht="26.25" thickBot="1" x14ac:dyDescent="0.3">
      <c r="A24" s="20" t="s">
        <v>98</v>
      </c>
      <c r="B24" s="8" t="s">
        <v>22</v>
      </c>
      <c r="C24" s="9" t="s">
        <v>23</v>
      </c>
      <c r="D24" s="41"/>
      <c r="E24" s="44"/>
    </row>
    <row r="25" spans="1:5" ht="26.25" thickBot="1" x14ac:dyDescent="0.3">
      <c r="A25" s="20" t="s">
        <v>99</v>
      </c>
      <c r="B25" s="8" t="s">
        <v>24</v>
      </c>
      <c r="C25" s="9" t="s">
        <v>23</v>
      </c>
      <c r="D25" s="41"/>
      <c r="E25" s="44"/>
    </row>
    <row r="26" spans="1:5" ht="26.25" thickBot="1" x14ac:dyDescent="0.3">
      <c r="A26" s="20" t="s">
        <v>100</v>
      </c>
      <c r="B26" s="8" t="s">
        <v>25</v>
      </c>
      <c r="C26" s="9" t="s">
        <v>14</v>
      </c>
      <c r="D26" s="42"/>
      <c r="E26" s="45"/>
    </row>
    <row r="27" spans="1:5" ht="15.75" thickBot="1" x14ac:dyDescent="0.3">
      <c r="A27" s="20" t="s">
        <v>90</v>
      </c>
      <c r="B27" s="57" t="s">
        <v>26</v>
      </c>
      <c r="C27" s="58"/>
      <c r="D27" s="58"/>
      <c r="E27" s="59"/>
    </row>
    <row r="28" spans="1:5" ht="51.75" thickBot="1" x14ac:dyDescent="0.3">
      <c r="A28" s="20" t="s">
        <v>101</v>
      </c>
      <c r="B28" s="8" t="s">
        <v>27</v>
      </c>
      <c r="C28" s="9" t="s">
        <v>14</v>
      </c>
      <c r="D28" s="54">
        <f>E28*376.2*12</f>
        <v>16116.407999999999</v>
      </c>
      <c r="E28" s="43">
        <v>3.57</v>
      </c>
    </row>
    <row r="29" spans="1:5" ht="51.75" thickBot="1" x14ac:dyDescent="0.3">
      <c r="A29" s="20" t="s">
        <v>102</v>
      </c>
      <c r="B29" s="8" t="s">
        <v>28</v>
      </c>
      <c r="C29" s="9" t="s">
        <v>14</v>
      </c>
      <c r="D29" s="55"/>
      <c r="E29" s="44"/>
    </row>
    <row r="30" spans="1:5" ht="39" thickBot="1" x14ac:dyDescent="0.3">
      <c r="A30" s="20" t="s">
        <v>103</v>
      </c>
      <c r="B30" s="8" t="s">
        <v>29</v>
      </c>
      <c r="C30" s="9" t="s">
        <v>23</v>
      </c>
      <c r="D30" s="55"/>
      <c r="E30" s="44"/>
    </row>
    <row r="31" spans="1:5" ht="26.25" thickBot="1" x14ac:dyDescent="0.3">
      <c r="A31" s="20" t="s">
        <v>104</v>
      </c>
      <c r="B31" s="8" t="s">
        <v>30</v>
      </c>
      <c r="C31" s="9" t="s">
        <v>23</v>
      </c>
      <c r="D31" s="55"/>
      <c r="E31" s="44"/>
    </row>
    <row r="32" spans="1:5" ht="26.25" thickBot="1" x14ac:dyDescent="0.3">
      <c r="A32" s="20" t="s">
        <v>105</v>
      </c>
      <c r="B32" s="8" t="s">
        <v>31</v>
      </c>
      <c r="C32" s="9" t="s">
        <v>14</v>
      </c>
      <c r="D32" s="55"/>
      <c r="E32" s="44"/>
    </row>
    <row r="33" spans="1:5" ht="39" thickBot="1" x14ac:dyDescent="0.3">
      <c r="A33" s="20" t="s">
        <v>106</v>
      </c>
      <c r="B33" s="8" t="s">
        <v>32</v>
      </c>
      <c r="C33" s="9" t="s">
        <v>14</v>
      </c>
      <c r="D33" s="55"/>
      <c r="E33" s="44"/>
    </row>
    <row r="34" spans="1:5" ht="26.25" thickBot="1" x14ac:dyDescent="0.3">
      <c r="A34" s="20" t="s">
        <v>107</v>
      </c>
      <c r="B34" s="8" t="s">
        <v>33</v>
      </c>
      <c r="C34" s="9" t="s">
        <v>14</v>
      </c>
      <c r="D34" s="56"/>
      <c r="E34" s="45"/>
    </row>
    <row r="35" spans="1:5" ht="15.75" thickBot="1" x14ac:dyDescent="0.3">
      <c r="A35" s="20" t="s">
        <v>108</v>
      </c>
      <c r="B35" s="57" t="s">
        <v>34</v>
      </c>
      <c r="C35" s="58"/>
      <c r="D35" s="58"/>
      <c r="E35" s="59"/>
    </row>
    <row r="36" spans="1:5" ht="26.25" thickBot="1" x14ac:dyDescent="0.3">
      <c r="A36" s="20" t="s">
        <v>109</v>
      </c>
      <c r="B36" s="8" t="s">
        <v>35</v>
      </c>
      <c r="C36" s="9" t="s">
        <v>36</v>
      </c>
      <c r="D36" s="40">
        <f>E36*376.2*12</f>
        <v>10112.256000000001</v>
      </c>
      <c r="E36" s="43">
        <v>2.2400000000000002</v>
      </c>
    </row>
    <row r="37" spans="1:5" ht="39" thickBot="1" x14ac:dyDescent="0.3">
      <c r="A37" s="20" t="s">
        <v>110</v>
      </c>
      <c r="B37" s="8" t="s">
        <v>37</v>
      </c>
      <c r="C37" s="9" t="s">
        <v>14</v>
      </c>
      <c r="D37" s="41"/>
      <c r="E37" s="44"/>
    </row>
    <row r="38" spans="1:5" ht="51.75" thickBot="1" x14ac:dyDescent="0.3">
      <c r="A38" s="20" t="s">
        <v>111</v>
      </c>
      <c r="B38" s="8" t="s">
        <v>38</v>
      </c>
      <c r="C38" s="9" t="s">
        <v>14</v>
      </c>
      <c r="D38" s="41"/>
      <c r="E38" s="44"/>
    </row>
    <row r="39" spans="1:5" ht="39" thickBot="1" x14ac:dyDescent="0.3">
      <c r="A39" s="20" t="s">
        <v>112</v>
      </c>
      <c r="B39" s="8" t="s">
        <v>39</v>
      </c>
      <c r="C39" s="9" t="s">
        <v>14</v>
      </c>
      <c r="D39" s="41"/>
      <c r="E39" s="44"/>
    </row>
    <row r="40" spans="1:5" ht="39" thickBot="1" x14ac:dyDescent="0.3">
      <c r="A40" s="20" t="s">
        <v>113</v>
      </c>
      <c r="B40" s="8" t="s">
        <v>40</v>
      </c>
      <c r="C40" s="9" t="s">
        <v>14</v>
      </c>
      <c r="D40" s="42"/>
      <c r="E40" s="45"/>
    </row>
    <row r="41" spans="1:5" ht="15.75" thickBot="1" x14ac:dyDescent="0.3">
      <c r="A41" s="20" t="s">
        <v>114</v>
      </c>
      <c r="B41" s="57" t="s">
        <v>41</v>
      </c>
      <c r="C41" s="58"/>
      <c r="D41" s="58"/>
      <c r="E41" s="59"/>
    </row>
    <row r="42" spans="1:5" ht="26.25" thickBot="1" x14ac:dyDescent="0.3">
      <c r="A42" s="20" t="s">
        <v>115</v>
      </c>
      <c r="B42" s="8" t="s">
        <v>42</v>
      </c>
      <c r="C42" s="9" t="s">
        <v>36</v>
      </c>
      <c r="D42" s="54">
        <f>E42*376.2*12</f>
        <v>33000.263999999996</v>
      </c>
      <c r="E42" s="43">
        <v>7.31</v>
      </c>
    </row>
    <row r="43" spans="1:5" ht="26.25" thickBot="1" x14ac:dyDescent="0.3">
      <c r="A43" s="20" t="s">
        <v>116</v>
      </c>
      <c r="B43" s="10" t="s">
        <v>43</v>
      </c>
      <c r="C43" s="10" t="s">
        <v>23</v>
      </c>
      <c r="D43" s="55"/>
      <c r="E43" s="44"/>
    </row>
    <row r="44" spans="1:5" ht="26.25" thickBot="1" x14ac:dyDescent="0.3">
      <c r="A44" s="20" t="s">
        <v>117</v>
      </c>
      <c r="B44" s="9" t="s">
        <v>44</v>
      </c>
      <c r="C44" s="9" t="s">
        <v>23</v>
      </c>
      <c r="D44" s="55"/>
      <c r="E44" s="44"/>
    </row>
    <row r="45" spans="1:5" ht="39" thickBot="1" x14ac:dyDescent="0.3">
      <c r="A45" s="20" t="s">
        <v>118</v>
      </c>
      <c r="B45" s="8" t="s">
        <v>45</v>
      </c>
      <c r="C45" s="9" t="s">
        <v>14</v>
      </c>
      <c r="D45" s="56"/>
      <c r="E45" s="45"/>
    </row>
    <row r="46" spans="1:5" ht="25.5" customHeight="1" thickBot="1" x14ac:dyDescent="0.3">
      <c r="A46" s="22"/>
      <c r="B46" s="37" t="s">
        <v>46</v>
      </c>
      <c r="C46" s="38"/>
      <c r="D46" s="38"/>
      <c r="E46" s="39"/>
    </row>
    <row r="47" spans="1:5" ht="39" thickBot="1" x14ac:dyDescent="0.3">
      <c r="A47" s="20" t="s">
        <v>119</v>
      </c>
      <c r="B47" s="8" t="s">
        <v>47</v>
      </c>
      <c r="C47" s="9" t="s">
        <v>48</v>
      </c>
      <c r="D47" s="54">
        <f>E47*376.2*12</f>
        <v>24106.896000000001</v>
      </c>
      <c r="E47" s="43">
        <v>5.34</v>
      </c>
    </row>
    <row r="48" spans="1:5" ht="29.25" thickBot="1" x14ac:dyDescent="0.3">
      <c r="A48" s="20" t="s">
        <v>120</v>
      </c>
      <c r="B48" s="8" t="s">
        <v>49</v>
      </c>
      <c r="C48" s="9" t="s">
        <v>14</v>
      </c>
      <c r="D48" s="55"/>
      <c r="E48" s="44"/>
    </row>
    <row r="49" spans="1:5" ht="64.5" thickBot="1" x14ac:dyDescent="0.3">
      <c r="A49" s="20" t="s">
        <v>121</v>
      </c>
      <c r="B49" s="8" t="s">
        <v>50</v>
      </c>
      <c r="C49" s="9" t="s">
        <v>23</v>
      </c>
      <c r="D49" s="55"/>
      <c r="E49" s="44"/>
    </row>
    <row r="50" spans="1:5" ht="26.25" thickBot="1" x14ac:dyDescent="0.3">
      <c r="A50" s="20" t="s">
        <v>122</v>
      </c>
      <c r="B50" s="8" t="s">
        <v>51</v>
      </c>
      <c r="C50" s="9" t="s">
        <v>14</v>
      </c>
      <c r="D50" s="55"/>
      <c r="E50" s="44"/>
    </row>
    <row r="51" spans="1:5" ht="26.25" thickBot="1" x14ac:dyDescent="0.3">
      <c r="A51" s="20" t="s">
        <v>123</v>
      </c>
      <c r="B51" s="8" t="s">
        <v>52</v>
      </c>
      <c r="C51" s="9" t="s">
        <v>14</v>
      </c>
      <c r="D51" s="55"/>
      <c r="E51" s="44"/>
    </row>
    <row r="52" spans="1:5" ht="26.25" thickBot="1" x14ac:dyDescent="0.3">
      <c r="A52" s="20" t="s">
        <v>124</v>
      </c>
      <c r="B52" s="8" t="s">
        <v>53</v>
      </c>
      <c r="C52" s="9" t="s">
        <v>36</v>
      </c>
      <c r="D52" s="55"/>
      <c r="E52" s="44"/>
    </row>
    <row r="53" spans="1:5" ht="26.25" thickBot="1" x14ac:dyDescent="0.3">
      <c r="A53" s="20" t="s">
        <v>125</v>
      </c>
      <c r="B53" s="8" t="s">
        <v>54</v>
      </c>
      <c r="C53" s="9" t="s">
        <v>14</v>
      </c>
      <c r="D53" s="55"/>
      <c r="E53" s="44"/>
    </row>
    <row r="54" spans="1:5" ht="26.25" thickBot="1" x14ac:dyDescent="0.3">
      <c r="A54" s="20" t="s">
        <v>126</v>
      </c>
      <c r="B54" s="8" t="s">
        <v>55</v>
      </c>
      <c r="C54" s="9" t="s">
        <v>14</v>
      </c>
      <c r="D54" s="55"/>
      <c r="E54" s="44"/>
    </row>
    <row r="55" spans="1:5" ht="26.25" thickBot="1" x14ac:dyDescent="0.3">
      <c r="A55" s="20" t="s">
        <v>127</v>
      </c>
      <c r="B55" s="8" t="s">
        <v>56</v>
      </c>
      <c r="C55" s="9" t="s">
        <v>14</v>
      </c>
      <c r="D55" s="56"/>
      <c r="E55" s="45"/>
    </row>
    <row r="56" spans="1:5" ht="16.5" thickBot="1" x14ac:dyDescent="0.3">
      <c r="A56" s="22"/>
      <c r="B56" s="37" t="s">
        <v>57</v>
      </c>
      <c r="C56" s="38"/>
      <c r="D56" s="38"/>
      <c r="E56" s="39"/>
    </row>
    <row r="57" spans="1:5" ht="77.25" thickBot="1" x14ac:dyDescent="0.3">
      <c r="A57" s="20" t="s">
        <v>128</v>
      </c>
      <c r="B57" s="8" t="s">
        <v>58</v>
      </c>
      <c r="C57" s="9" t="s">
        <v>59</v>
      </c>
      <c r="D57" s="54">
        <f>E57*376.2*12</f>
        <v>5236.7039999999997</v>
      </c>
      <c r="E57" s="43">
        <v>1.1599999999999999</v>
      </c>
    </row>
    <row r="58" spans="1:5" ht="39" thickBot="1" x14ac:dyDescent="0.3">
      <c r="A58" s="20" t="s">
        <v>129</v>
      </c>
      <c r="B58" s="8" t="s">
        <v>60</v>
      </c>
      <c r="C58" s="9" t="s">
        <v>61</v>
      </c>
      <c r="D58" s="56"/>
      <c r="E58" s="45"/>
    </row>
    <row r="59" spans="1:5" ht="15.75" thickBot="1" x14ac:dyDescent="0.3">
      <c r="A59" s="37" t="s">
        <v>62</v>
      </c>
      <c r="B59" s="38"/>
      <c r="C59" s="38"/>
      <c r="D59" s="38"/>
      <c r="E59" s="39"/>
    </row>
    <row r="60" spans="1:5" ht="39" thickBot="1" x14ac:dyDescent="0.3">
      <c r="A60" s="20" t="s">
        <v>130</v>
      </c>
      <c r="B60" s="8" t="s">
        <v>63</v>
      </c>
      <c r="C60" s="9" t="s">
        <v>64</v>
      </c>
      <c r="D60" s="40">
        <f>E60*376.2*12</f>
        <v>8035.6319999999996</v>
      </c>
      <c r="E60" s="43">
        <v>1.78</v>
      </c>
    </row>
    <row r="61" spans="1:5" ht="26.25" thickBot="1" x14ac:dyDescent="0.3">
      <c r="A61" s="20" t="s">
        <v>131</v>
      </c>
      <c r="B61" s="8" t="s">
        <v>65</v>
      </c>
      <c r="C61" s="9" t="s">
        <v>66</v>
      </c>
      <c r="D61" s="41"/>
      <c r="E61" s="44"/>
    </row>
    <row r="62" spans="1:5" ht="77.25" thickBot="1" x14ac:dyDescent="0.3">
      <c r="A62" s="20" t="s">
        <v>132</v>
      </c>
      <c r="B62" s="8" t="s">
        <v>67</v>
      </c>
      <c r="C62" s="9" t="s">
        <v>36</v>
      </c>
      <c r="D62" s="41"/>
      <c r="E62" s="44"/>
    </row>
    <row r="63" spans="1:5" ht="39" thickBot="1" x14ac:dyDescent="0.3">
      <c r="A63" s="20" t="s">
        <v>133</v>
      </c>
      <c r="B63" s="8" t="s">
        <v>68</v>
      </c>
      <c r="C63" s="9" t="s">
        <v>66</v>
      </c>
      <c r="D63" s="41"/>
      <c r="E63" s="44"/>
    </row>
    <row r="64" spans="1:5" ht="15.75" thickBot="1" x14ac:dyDescent="0.3">
      <c r="A64" s="20" t="s">
        <v>134</v>
      </c>
      <c r="B64" s="8" t="s">
        <v>69</v>
      </c>
      <c r="C64" s="9" t="s">
        <v>70</v>
      </c>
      <c r="D64" s="42"/>
      <c r="E64" s="45"/>
    </row>
    <row r="65" spans="1:11" ht="25.5" customHeight="1" thickBot="1" x14ac:dyDescent="0.3">
      <c r="A65" s="37" t="s">
        <v>71</v>
      </c>
      <c r="B65" s="38"/>
      <c r="C65" s="38"/>
      <c r="D65" s="38"/>
      <c r="E65" s="39"/>
    </row>
    <row r="66" spans="1:11" ht="16.5" thickBot="1" x14ac:dyDescent="0.3">
      <c r="A66" s="20" t="s">
        <v>135</v>
      </c>
      <c r="B66" s="11" t="s">
        <v>72</v>
      </c>
      <c r="C66" s="12"/>
      <c r="D66" s="40">
        <f>E66*376.2*12</f>
        <v>6275.0159999999987</v>
      </c>
      <c r="E66" s="43">
        <v>1.39</v>
      </c>
    </row>
    <row r="67" spans="1:11" ht="77.25" thickBot="1" x14ac:dyDescent="0.3">
      <c r="A67" s="20" t="s">
        <v>136</v>
      </c>
      <c r="B67" s="8" t="s">
        <v>73</v>
      </c>
      <c r="C67" s="9" t="s">
        <v>14</v>
      </c>
      <c r="D67" s="41"/>
      <c r="E67" s="44"/>
    </row>
    <row r="68" spans="1:11" ht="39" thickBot="1" x14ac:dyDescent="0.3">
      <c r="A68" s="20" t="s">
        <v>137</v>
      </c>
      <c r="B68" s="8" t="s">
        <v>74</v>
      </c>
      <c r="C68" s="9" t="s">
        <v>66</v>
      </c>
      <c r="D68" s="41"/>
      <c r="E68" s="44"/>
    </row>
    <row r="69" spans="1:11" ht="16.5" thickBot="1" x14ac:dyDescent="0.3">
      <c r="A69" s="20" t="s">
        <v>138</v>
      </c>
      <c r="B69" s="11" t="s">
        <v>75</v>
      </c>
      <c r="C69" s="12"/>
      <c r="D69" s="41"/>
      <c r="E69" s="44"/>
    </row>
    <row r="70" spans="1:11" ht="39" thickBot="1" x14ac:dyDescent="0.3">
      <c r="A70" s="20" t="s">
        <v>139</v>
      </c>
      <c r="B70" s="8" t="s">
        <v>74</v>
      </c>
      <c r="C70" s="9" t="s">
        <v>64</v>
      </c>
      <c r="D70" s="42"/>
      <c r="E70" s="45"/>
    </row>
    <row r="71" spans="1:11" ht="15.75" thickBot="1" x14ac:dyDescent="0.3">
      <c r="A71" s="46" t="s">
        <v>76</v>
      </c>
      <c r="B71" s="47"/>
      <c r="C71" s="47"/>
      <c r="D71" s="47"/>
      <c r="E71" s="48"/>
    </row>
    <row r="72" spans="1:11" ht="39" thickBot="1" x14ac:dyDescent="0.3">
      <c r="A72" s="23" t="s">
        <v>140</v>
      </c>
      <c r="B72" s="13" t="s">
        <v>77</v>
      </c>
      <c r="C72" s="49" t="s">
        <v>78</v>
      </c>
      <c r="D72" s="49">
        <f>E72*376.2*12</f>
        <v>8216.2079999999987</v>
      </c>
      <c r="E72" s="51">
        <v>1.82</v>
      </c>
    </row>
    <row r="73" spans="1:11" ht="39" thickBot="1" x14ac:dyDescent="0.3">
      <c r="A73" s="24" t="s">
        <v>141</v>
      </c>
      <c r="B73" s="14" t="s">
        <v>79</v>
      </c>
      <c r="C73" s="50"/>
      <c r="D73" s="50"/>
      <c r="E73" s="52"/>
    </row>
    <row r="74" spans="1:11" ht="15.75" thickBot="1" x14ac:dyDescent="0.3">
      <c r="A74" s="53" t="s">
        <v>80</v>
      </c>
      <c r="B74" s="35"/>
      <c r="C74" s="35"/>
      <c r="D74" s="35"/>
      <c r="E74" s="36"/>
    </row>
    <row r="75" spans="1:11" ht="39" thickBot="1" x14ac:dyDescent="0.3">
      <c r="A75" s="24" t="s">
        <v>142</v>
      </c>
      <c r="B75" s="14" t="s">
        <v>81</v>
      </c>
      <c r="C75" s="14" t="s">
        <v>14</v>
      </c>
      <c r="D75" s="15">
        <f>E75*376.2*12</f>
        <v>586.87199999999996</v>
      </c>
      <c r="E75" s="30">
        <v>0.13</v>
      </c>
    </row>
    <row r="76" spans="1:11" ht="15.75" thickBot="1" x14ac:dyDescent="0.3">
      <c r="A76" s="34" t="s">
        <v>82</v>
      </c>
      <c r="B76" s="35"/>
      <c r="C76" s="35"/>
      <c r="D76" s="35"/>
      <c r="E76" s="36"/>
    </row>
    <row r="77" spans="1:11" ht="26.25" thickBot="1" x14ac:dyDescent="0.3">
      <c r="A77" s="23" t="s">
        <v>143</v>
      </c>
      <c r="B77" s="13" t="s">
        <v>83</v>
      </c>
      <c r="C77" s="16">
        <v>12</v>
      </c>
      <c r="D77" s="17">
        <f>E77*376.2*12</f>
        <v>27312.119999999995</v>
      </c>
      <c r="E77" s="31">
        <v>6.05</v>
      </c>
    </row>
    <row r="78" spans="1:11" ht="16.5" thickBot="1" x14ac:dyDescent="0.3">
      <c r="A78" s="22"/>
      <c r="B78" s="11" t="s">
        <v>84</v>
      </c>
      <c r="C78" s="18"/>
      <c r="D78" s="25">
        <f>D16+D22+D28+D36+D42+D47+D57+D60+D66+D72+D75+D77</f>
        <v>158816.592</v>
      </c>
      <c r="E78" s="25">
        <f>E16+E22+E28+E36+E42+E47+E57+E60+E66+E72+E75+E77</f>
        <v>35.18</v>
      </c>
    </row>
    <row r="79" spans="1:11" ht="15.75" x14ac:dyDescent="0.25">
      <c r="K79" s="19"/>
    </row>
  </sheetData>
  <mergeCells count="42">
    <mergeCell ref="A74:E74"/>
    <mergeCell ref="A76:E76"/>
    <mergeCell ref="A65:E65"/>
    <mergeCell ref="D66:D70"/>
    <mergeCell ref="E66:E70"/>
    <mergeCell ref="A71:E71"/>
    <mergeCell ref="C72:C73"/>
    <mergeCell ref="D72:D73"/>
    <mergeCell ref="E72:E73"/>
    <mergeCell ref="B56:E56"/>
    <mergeCell ref="D57:D58"/>
    <mergeCell ref="E57:E58"/>
    <mergeCell ref="A59:E59"/>
    <mergeCell ref="D60:D64"/>
    <mergeCell ref="E60:E64"/>
    <mergeCell ref="B41:E41"/>
    <mergeCell ref="D42:D45"/>
    <mergeCell ref="E42:E45"/>
    <mergeCell ref="B46:E46"/>
    <mergeCell ref="D47:D55"/>
    <mergeCell ref="E47:E55"/>
    <mergeCell ref="B27:E27"/>
    <mergeCell ref="D28:D34"/>
    <mergeCell ref="E28:E34"/>
    <mergeCell ref="B35:E35"/>
    <mergeCell ref="D36:D40"/>
    <mergeCell ref="E36:E40"/>
    <mergeCell ref="D22:D26"/>
    <mergeCell ref="E22:E26"/>
    <mergeCell ref="A2:E2"/>
    <mergeCell ref="D3:E3"/>
    <mergeCell ref="D4:E4"/>
    <mergeCell ref="A6:E6"/>
    <mergeCell ref="A7:E7"/>
    <mergeCell ref="A9:A13"/>
    <mergeCell ref="B9:B13"/>
    <mergeCell ref="C9:C13"/>
    <mergeCell ref="B14:E14"/>
    <mergeCell ref="B15:E15"/>
    <mergeCell ref="D16:D20"/>
    <mergeCell ref="E16:E20"/>
    <mergeCell ref="B21:E21"/>
  </mergeCells>
  <pageMargins left="0.7" right="0.7" top="0.75" bottom="0.75" header="0.3" footer="0.3"/>
  <pageSetup paperSize="9" orientation="portrait" horizontalDpi="0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9"/>
  <sheetViews>
    <sheetView topLeftCell="A62" workbookViewId="0">
      <selection activeCell="E79" sqref="E79"/>
    </sheetView>
  </sheetViews>
  <sheetFormatPr defaultRowHeight="15" x14ac:dyDescent="0.25"/>
  <cols>
    <col min="1" max="1" width="17.28515625" style="21" customWidth="1"/>
    <col min="2" max="2" width="19.5703125" customWidth="1"/>
    <col min="3" max="3" width="17.28515625" customWidth="1"/>
    <col min="4" max="4" width="18.42578125" customWidth="1"/>
    <col min="5" max="5" width="20.42578125" style="26" customWidth="1"/>
  </cols>
  <sheetData>
    <row r="2" spans="1:11" x14ac:dyDescent="0.25">
      <c r="A2" s="32" t="s">
        <v>0</v>
      </c>
      <c r="B2" s="32"/>
      <c r="C2" s="32"/>
      <c r="D2" s="32"/>
      <c r="E2" s="32"/>
      <c r="K2" s="1"/>
    </row>
    <row r="3" spans="1:11" x14ac:dyDescent="0.25">
      <c r="D3" s="32" t="s">
        <v>85</v>
      </c>
      <c r="E3" s="32"/>
    </row>
    <row r="4" spans="1:11" x14ac:dyDescent="0.25">
      <c r="D4" s="32" t="s">
        <v>208</v>
      </c>
      <c r="E4" s="32"/>
      <c r="K4" s="2" t="s">
        <v>86</v>
      </c>
    </row>
    <row r="5" spans="1:11" x14ac:dyDescent="0.25">
      <c r="K5" s="2"/>
    </row>
    <row r="6" spans="1:11" x14ac:dyDescent="0.25">
      <c r="A6" s="33" t="s">
        <v>87</v>
      </c>
      <c r="B6" s="33"/>
      <c r="C6" s="33"/>
      <c r="D6" s="33"/>
      <c r="E6" s="33"/>
    </row>
    <row r="7" spans="1:11" x14ac:dyDescent="0.25">
      <c r="A7" s="33" t="s">
        <v>211</v>
      </c>
      <c r="B7" s="33"/>
      <c r="C7" s="33"/>
      <c r="D7" s="33"/>
      <c r="E7" s="33"/>
      <c r="K7" s="3"/>
    </row>
    <row r="8" spans="1:11" ht="16.5" thickBot="1" x14ac:dyDescent="0.3">
      <c r="K8" s="4"/>
    </row>
    <row r="9" spans="1:11" x14ac:dyDescent="0.25">
      <c r="A9" s="60" t="s">
        <v>2</v>
      </c>
      <c r="B9" s="54" t="s">
        <v>3</v>
      </c>
      <c r="C9" s="54" t="s">
        <v>4</v>
      </c>
      <c r="D9" s="5"/>
      <c r="E9" s="27"/>
    </row>
    <row r="10" spans="1:11" x14ac:dyDescent="0.25">
      <c r="A10" s="61"/>
      <c r="B10" s="55"/>
      <c r="C10" s="55"/>
      <c r="D10" s="6"/>
      <c r="E10" s="28"/>
    </row>
    <row r="11" spans="1:11" ht="28.5" x14ac:dyDescent="0.25">
      <c r="A11" s="61"/>
      <c r="B11" s="55"/>
      <c r="C11" s="55"/>
      <c r="D11" s="6" t="s">
        <v>5</v>
      </c>
      <c r="E11" s="28" t="s">
        <v>7</v>
      </c>
    </row>
    <row r="12" spans="1:11" x14ac:dyDescent="0.25">
      <c r="A12" s="61"/>
      <c r="B12" s="55"/>
      <c r="C12" s="55"/>
      <c r="D12" s="6" t="s">
        <v>6</v>
      </c>
      <c r="E12" s="28" t="s">
        <v>8</v>
      </c>
    </row>
    <row r="13" spans="1:11" ht="16.5" thickBot="1" x14ac:dyDescent="0.3">
      <c r="A13" s="62"/>
      <c r="B13" s="56"/>
      <c r="C13" s="56"/>
      <c r="D13" s="7"/>
      <c r="E13" s="29"/>
    </row>
    <row r="14" spans="1:11" ht="25.5" customHeight="1" thickBot="1" x14ac:dyDescent="0.3">
      <c r="A14" s="22"/>
      <c r="B14" s="37" t="s">
        <v>9</v>
      </c>
      <c r="C14" s="38"/>
      <c r="D14" s="38"/>
      <c r="E14" s="39"/>
    </row>
    <row r="15" spans="1:11" ht="15.75" thickBot="1" x14ac:dyDescent="0.3">
      <c r="A15" s="20" t="s">
        <v>89</v>
      </c>
      <c r="B15" s="57" t="s">
        <v>10</v>
      </c>
      <c r="C15" s="58"/>
      <c r="D15" s="58"/>
      <c r="E15" s="59"/>
    </row>
    <row r="16" spans="1:11" ht="102.75" thickBot="1" x14ac:dyDescent="0.3">
      <c r="A16" s="20" t="s">
        <v>91</v>
      </c>
      <c r="B16" s="8" t="s">
        <v>11</v>
      </c>
      <c r="C16" s="9" t="s">
        <v>12</v>
      </c>
      <c r="D16" s="40">
        <f>E16*501.9*12</f>
        <v>7648.9560000000001</v>
      </c>
      <c r="E16" s="43">
        <v>1.27</v>
      </c>
    </row>
    <row r="17" spans="1:5" ht="64.5" thickBot="1" x14ac:dyDescent="0.3">
      <c r="A17" s="20" t="s">
        <v>92</v>
      </c>
      <c r="B17" s="8" t="s">
        <v>13</v>
      </c>
      <c r="C17" s="9" t="s">
        <v>14</v>
      </c>
      <c r="D17" s="41"/>
      <c r="E17" s="44"/>
    </row>
    <row r="18" spans="1:5" ht="39" thickBot="1" x14ac:dyDescent="0.3">
      <c r="A18" s="20" t="s">
        <v>93</v>
      </c>
      <c r="B18" s="8" t="s">
        <v>15</v>
      </c>
      <c r="C18" s="9" t="s">
        <v>14</v>
      </c>
      <c r="D18" s="41"/>
      <c r="E18" s="44"/>
    </row>
    <row r="19" spans="1:5" ht="39" thickBot="1" x14ac:dyDescent="0.3">
      <c r="A19" s="20" t="s">
        <v>94</v>
      </c>
      <c r="B19" s="8" t="s">
        <v>16</v>
      </c>
      <c r="C19" s="9" t="s">
        <v>14</v>
      </c>
      <c r="D19" s="41"/>
      <c r="E19" s="44"/>
    </row>
    <row r="20" spans="1:5" ht="26.25" thickBot="1" x14ac:dyDescent="0.3">
      <c r="A20" s="20" t="s">
        <v>95</v>
      </c>
      <c r="B20" s="8" t="s">
        <v>17</v>
      </c>
      <c r="C20" s="9" t="s">
        <v>14</v>
      </c>
      <c r="D20" s="42"/>
      <c r="E20" s="45"/>
    </row>
    <row r="21" spans="1:5" ht="15.75" thickBot="1" x14ac:dyDescent="0.3">
      <c r="A21" s="20" t="s">
        <v>18</v>
      </c>
      <c r="B21" s="57" t="s">
        <v>19</v>
      </c>
      <c r="C21" s="58"/>
      <c r="D21" s="58"/>
      <c r="E21" s="59"/>
    </row>
    <row r="22" spans="1:5" ht="51.75" thickBot="1" x14ac:dyDescent="0.3">
      <c r="A22" s="20" t="s">
        <v>96</v>
      </c>
      <c r="B22" s="8" t="s">
        <v>20</v>
      </c>
      <c r="C22" s="9" t="s">
        <v>14</v>
      </c>
      <c r="D22" s="40">
        <f>E22*501.9*12</f>
        <v>18791.135999999999</v>
      </c>
      <c r="E22" s="43">
        <v>3.12</v>
      </c>
    </row>
    <row r="23" spans="1:5" ht="51.75" thickBot="1" x14ac:dyDescent="0.3">
      <c r="A23" s="20" t="s">
        <v>97</v>
      </c>
      <c r="B23" s="8" t="s">
        <v>21</v>
      </c>
      <c r="C23" s="9" t="s">
        <v>14</v>
      </c>
      <c r="D23" s="41"/>
      <c r="E23" s="44"/>
    </row>
    <row r="24" spans="1:5" ht="26.25" thickBot="1" x14ac:dyDescent="0.3">
      <c r="A24" s="20" t="s">
        <v>98</v>
      </c>
      <c r="B24" s="8" t="s">
        <v>22</v>
      </c>
      <c r="C24" s="9" t="s">
        <v>23</v>
      </c>
      <c r="D24" s="41"/>
      <c r="E24" s="44"/>
    </row>
    <row r="25" spans="1:5" ht="26.25" thickBot="1" x14ac:dyDescent="0.3">
      <c r="A25" s="20" t="s">
        <v>99</v>
      </c>
      <c r="B25" s="8" t="s">
        <v>24</v>
      </c>
      <c r="C25" s="9" t="s">
        <v>23</v>
      </c>
      <c r="D25" s="41"/>
      <c r="E25" s="44"/>
    </row>
    <row r="26" spans="1:5" ht="26.25" thickBot="1" x14ac:dyDescent="0.3">
      <c r="A26" s="20" t="s">
        <v>100</v>
      </c>
      <c r="B26" s="8" t="s">
        <v>25</v>
      </c>
      <c r="C26" s="9" t="s">
        <v>14</v>
      </c>
      <c r="D26" s="42"/>
      <c r="E26" s="45"/>
    </row>
    <row r="27" spans="1:5" ht="15.75" thickBot="1" x14ac:dyDescent="0.3">
      <c r="A27" s="20" t="s">
        <v>90</v>
      </c>
      <c r="B27" s="57" t="s">
        <v>26</v>
      </c>
      <c r="C27" s="58"/>
      <c r="D27" s="58"/>
      <c r="E27" s="59"/>
    </row>
    <row r="28" spans="1:5" ht="51.75" thickBot="1" x14ac:dyDescent="0.3">
      <c r="A28" s="20" t="s">
        <v>101</v>
      </c>
      <c r="B28" s="8" t="s">
        <v>27</v>
      </c>
      <c r="C28" s="9" t="s">
        <v>14</v>
      </c>
      <c r="D28" s="54">
        <f>E28*501.9*12</f>
        <v>21501.396000000001</v>
      </c>
      <c r="E28" s="43">
        <v>3.57</v>
      </c>
    </row>
    <row r="29" spans="1:5" ht="51.75" thickBot="1" x14ac:dyDescent="0.3">
      <c r="A29" s="20" t="s">
        <v>102</v>
      </c>
      <c r="B29" s="8" t="s">
        <v>28</v>
      </c>
      <c r="C29" s="9" t="s">
        <v>14</v>
      </c>
      <c r="D29" s="55"/>
      <c r="E29" s="44"/>
    </row>
    <row r="30" spans="1:5" ht="39" thickBot="1" x14ac:dyDescent="0.3">
      <c r="A30" s="20" t="s">
        <v>103</v>
      </c>
      <c r="B30" s="8" t="s">
        <v>29</v>
      </c>
      <c r="C30" s="9" t="s">
        <v>23</v>
      </c>
      <c r="D30" s="55"/>
      <c r="E30" s="44"/>
    </row>
    <row r="31" spans="1:5" ht="26.25" thickBot="1" x14ac:dyDescent="0.3">
      <c r="A31" s="20" t="s">
        <v>104</v>
      </c>
      <c r="B31" s="8" t="s">
        <v>30</v>
      </c>
      <c r="C31" s="9" t="s">
        <v>23</v>
      </c>
      <c r="D31" s="55"/>
      <c r="E31" s="44"/>
    </row>
    <row r="32" spans="1:5" ht="26.25" thickBot="1" x14ac:dyDescent="0.3">
      <c r="A32" s="20" t="s">
        <v>105</v>
      </c>
      <c r="B32" s="8" t="s">
        <v>31</v>
      </c>
      <c r="C32" s="9" t="s">
        <v>14</v>
      </c>
      <c r="D32" s="55"/>
      <c r="E32" s="44"/>
    </row>
    <row r="33" spans="1:5" ht="39" thickBot="1" x14ac:dyDescent="0.3">
      <c r="A33" s="20" t="s">
        <v>106</v>
      </c>
      <c r="B33" s="8" t="s">
        <v>32</v>
      </c>
      <c r="C33" s="9" t="s">
        <v>14</v>
      </c>
      <c r="D33" s="55"/>
      <c r="E33" s="44"/>
    </row>
    <row r="34" spans="1:5" ht="26.25" thickBot="1" x14ac:dyDescent="0.3">
      <c r="A34" s="20" t="s">
        <v>107</v>
      </c>
      <c r="B34" s="8" t="s">
        <v>33</v>
      </c>
      <c r="C34" s="9" t="s">
        <v>14</v>
      </c>
      <c r="D34" s="56"/>
      <c r="E34" s="45"/>
    </row>
    <row r="35" spans="1:5" ht="15.75" thickBot="1" x14ac:dyDescent="0.3">
      <c r="A35" s="20" t="s">
        <v>108</v>
      </c>
      <c r="B35" s="57" t="s">
        <v>34</v>
      </c>
      <c r="C35" s="58"/>
      <c r="D35" s="58"/>
      <c r="E35" s="59"/>
    </row>
    <row r="36" spans="1:5" ht="26.25" thickBot="1" x14ac:dyDescent="0.3">
      <c r="A36" s="20" t="s">
        <v>109</v>
      </c>
      <c r="B36" s="8" t="s">
        <v>35</v>
      </c>
      <c r="C36" s="9" t="s">
        <v>36</v>
      </c>
      <c r="D36" s="40">
        <f>E36*501.9*12</f>
        <v>13491.072</v>
      </c>
      <c r="E36" s="43">
        <v>2.2400000000000002</v>
      </c>
    </row>
    <row r="37" spans="1:5" ht="39" thickBot="1" x14ac:dyDescent="0.3">
      <c r="A37" s="20" t="s">
        <v>110</v>
      </c>
      <c r="B37" s="8" t="s">
        <v>37</v>
      </c>
      <c r="C37" s="9" t="s">
        <v>14</v>
      </c>
      <c r="D37" s="41"/>
      <c r="E37" s="44"/>
    </row>
    <row r="38" spans="1:5" ht="51.75" thickBot="1" x14ac:dyDescent="0.3">
      <c r="A38" s="20" t="s">
        <v>111</v>
      </c>
      <c r="B38" s="8" t="s">
        <v>38</v>
      </c>
      <c r="C38" s="9" t="s">
        <v>14</v>
      </c>
      <c r="D38" s="41"/>
      <c r="E38" s="44"/>
    </row>
    <row r="39" spans="1:5" ht="39" thickBot="1" x14ac:dyDescent="0.3">
      <c r="A39" s="20" t="s">
        <v>112</v>
      </c>
      <c r="B39" s="8" t="s">
        <v>39</v>
      </c>
      <c r="C39" s="9" t="s">
        <v>14</v>
      </c>
      <c r="D39" s="41"/>
      <c r="E39" s="44"/>
    </row>
    <row r="40" spans="1:5" ht="39" thickBot="1" x14ac:dyDescent="0.3">
      <c r="A40" s="20" t="s">
        <v>113</v>
      </c>
      <c r="B40" s="8" t="s">
        <v>40</v>
      </c>
      <c r="C40" s="9" t="s">
        <v>14</v>
      </c>
      <c r="D40" s="42"/>
      <c r="E40" s="45"/>
    </row>
    <row r="41" spans="1:5" ht="15.75" thickBot="1" x14ac:dyDescent="0.3">
      <c r="A41" s="20" t="s">
        <v>114</v>
      </c>
      <c r="B41" s="57" t="s">
        <v>41</v>
      </c>
      <c r="C41" s="58"/>
      <c r="D41" s="58"/>
      <c r="E41" s="59"/>
    </row>
    <row r="42" spans="1:5" ht="26.25" thickBot="1" x14ac:dyDescent="0.3">
      <c r="A42" s="20" t="s">
        <v>115</v>
      </c>
      <c r="B42" s="8" t="s">
        <v>42</v>
      </c>
      <c r="C42" s="9" t="s">
        <v>36</v>
      </c>
      <c r="D42" s="54">
        <f>E42*501.9*12</f>
        <v>44026.667999999998</v>
      </c>
      <c r="E42" s="43">
        <v>7.31</v>
      </c>
    </row>
    <row r="43" spans="1:5" ht="26.25" thickBot="1" x14ac:dyDescent="0.3">
      <c r="A43" s="20" t="s">
        <v>116</v>
      </c>
      <c r="B43" s="10" t="s">
        <v>43</v>
      </c>
      <c r="C43" s="10" t="s">
        <v>23</v>
      </c>
      <c r="D43" s="55"/>
      <c r="E43" s="44"/>
    </row>
    <row r="44" spans="1:5" ht="26.25" thickBot="1" x14ac:dyDescent="0.3">
      <c r="A44" s="20" t="s">
        <v>117</v>
      </c>
      <c r="B44" s="9" t="s">
        <v>44</v>
      </c>
      <c r="C44" s="9" t="s">
        <v>23</v>
      </c>
      <c r="D44" s="55"/>
      <c r="E44" s="44"/>
    </row>
    <row r="45" spans="1:5" ht="39" thickBot="1" x14ac:dyDescent="0.3">
      <c r="A45" s="20" t="s">
        <v>118</v>
      </c>
      <c r="B45" s="8" t="s">
        <v>45</v>
      </c>
      <c r="C45" s="9" t="s">
        <v>14</v>
      </c>
      <c r="D45" s="56"/>
      <c r="E45" s="45"/>
    </row>
    <row r="46" spans="1:5" ht="25.5" customHeight="1" thickBot="1" x14ac:dyDescent="0.3">
      <c r="A46" s="22"/>
      <c r="B46" s="37" t="s">
        <v>46</v>
      </c>
      <c r="C46" s="38"/>
      <c r="D46" s="38"/>
      <c r="E46" s="39"/>
    </row>
    <row r="47" spans="1:5" ht="39" thickBot="1" x14ac:dyDescent="0.3">
      <c r="A47" s="20" t="s">
        <v>119</v>
      </c>
      <c r="B47" s="8" t="s">
        <v>47</v>
      </c>
      <c r="C47" s="9" t="s">
        <v>48</v>
      </c>
      <c r="D47" s="54">
        <f>E47*501.9*12</f>
        <v>32161.751999999997</v>
      </c>
      <c r="E47" s="43">
        <v>5.34</v>
      </c>
    </row>
    <row r="48" spans="1:5" ht="29.25" thickBot="1" x14ac:dyDescent="0.3">
      <c r="A48" s="20" t="s">
        <v>120</v>
      </c>
      <c r="B48" s="8" t="s">
        <v>49</v>
      </c>
      <c r="C48" s="9" t="s">
        <v>14</v>
      </c>
      <c r="D48" s="55"/>
      <c r="E48" s="44"/>
    </row>
    <row r="49" spans="1:5" ht="64.5" thickBot="1" x14ac:dyDescent="0.3">
      <c r="A49" s="20" t="s">
        <v>121</v>
      </c>
      <c r="B49" s="8" t="s">
        <v>50</v>
      </c>
      <c r="C49" s="9" t="s">
        <v>23</v>
      </c>
      <c r="D49" s="55"/>
      <c r="E49" s="44"/>
    </row>
    <row r="50" spans="1:5" ht="26.25" thickBot="1" x14ac:dyDescent="0.3">
      <c r="A50" s="20" t="s">
        <v>122</v>
      </c>
      <c r="B50" s="8" t="s">
        <v>51</v>
      </c>
      <c r="C50" s="9" t="s">
        <v>14</v>
      </c>
      <c r="D50" s="55"/>
      <c r="E50" s="44"/>
    </row>
    <row r="51" spans="1:5" ht="26.25" thickBot="1" x14ac:dyDescent="0.3">
      <c r="A51" s="20" t="s">
        <v>123</v>
      </c>
      <c r="B51" s="8" t="s">
        <v>52</v>
      </c>
      <c r="C51" s="9" t="s">
        <v>14</v>
      </c>
      <c r="D51" s="55"/>
      <c r="E51" s="44"/>
    </row>
    <row r="52" spans="1:5" ht="26.25" thickBot="1" x14ac:dyDescent="0.3">
      <c r="A52" s="20" t="s">
        <v>124</v>
      </c>
      <c r="B52" s="8" t="s">
        <v>53</v>
      </c>
      <c r="C52" s="9" t="s">
        <v>36</v>
      </c>
      <c r="D52" s="55"/>
      <c r="E52" s="44"/>
    </row>
    <row r="53" spans="1:5" ht="26.25" thickBot="1" x14ac:dyDescent="0.3">
      <c r="A53" s="20" t="s">
        <v>125</v>
      </c>
      <c r="B53" s="8" t="s">
        <v>54</v>
      </c>
      <c r="C53" s="9" t="s">
        <v>14</v>
      </c>
      <c r="D53" s="55"/>
      <c r="E53" s="44"/>
    </row>
    <row r="54" spans="1:5" ht="26.25" thickBot="1" x14ac:dyDescent="0.3">
      <c r="A54" s="20" t="s">
        <v>126</v>
      </c>
      <c r="B54" s="8" t="s">
        <v>55</v>
      </c>
      <c r="C54" s="9" t="s">
        <v>14</v>
      </c>
      <c r="D54" s="55"/>
      <c r="E54" s="44"/>
    </row>
    <row r="55" spans="1:5" ht="26.25" thickBot="1" x14ac:dyDescent="0.3">
      <c r="A55" s="20" t="s">
        <v>127</v>
      </c>
      <c r="B55" s="8" t="s">
        <v>56</v>
      </c>
      <c r="C55" s="9" t="s">
        <v>14</v>
      </c>
      <c r="D55" s="56"/>
      <c r="E55" s="45"/>
    </row>
    <row r="56" spans="1:5" ht="16.5" thickBot="1" x14ac:dyDescent="0.3">
      <c r="A56" s="22"/>
      <c r="B56" s="37" t="s">
        <v>57</v>
      </c>
      <c r="C56" s="38"/>
      <c r="D56" s="38"/>
      <c r="E56" s="39"/>
    </row>
    <row r="57" spans="1:5" ht="77.25" thickBot="1" x14ac:dyDescent="0.3">
      <c r="A57" s="20" t="s">
        <v>128</v>
      </c>
      <c r="B57" s="8" t="s">
        <v>58</v>
      </c>
      <c r="C57" s="9" t="s">
        <v>59</v>
      </c>
      <c r="D57" s="54">
        <f>E57*501.9*12</f>
        <v>6986.4479999999994</v>
      </c>
      <c r="E57" s="43">
        <v>1.1599999999999999</v>
      </c>
    </row>
    <row r="58" spans="1:5" ht="39" thickBot="1" x14ac:dyDescent="0.3">
      <c r="A58" s="20" t="s">
        <v>129</v>
      </c>
      <c r="B58" s="8" t="s">
        <v>60</v>
      </c>
      <c r="C58" s="9" t="s">
        <v>61</v>
      </c>
      <c r="D58" s="56"/>
      <c r="E58" s="45"/>
    </row>
    <row r="59" spans="1:5" ht="15.75" thickBot="1" x14ac:dyDescent="0.3">
      <c r="A59" s="37" t="s">
        <v>62</v>
      </c>
      <c r="B59" s="38"/>
      <c r="C59" s="38"/>
      <c r="D59" s="38"/>
      <c r="E59" s="39"/>
    </row>
    <row r="60" spans="1:5" ht="39" thickBot="1" x14ac:dyDescent="0.3">
      <c r="A60" s="20" t="s">
        <v>130</v>
      </c>
      <c r="B60" s="8" t="s">
        <v>63</v>
      </c>
      <c r="C60" s="9" t="s">
        <v>64</v>
      </c>
      <c r="D60" s="40">
        <f>E60*501.9*12</f>
        <v>10720.583999999999</v>
      </c>
      <c r="E60" s="43">
        <v>1.78</v>
      </c>
    </row>
    <row r="61" spans="1:5" ht="26.25" thickBot="1" x14ac:dyDescent="0.3">
      <c r="A61" s="20" t="s">
        <v>131</v>
      </c>
      <c r="B61" s="8" t="s">
        <v>65</v>
      </c>
      <c r="C61" s="9" t="s">
        <v>66</v>
      </c>
      <c r="D61" s="41"/>
      <c r="E61" s="44"/>
    </row>
    <row r="62" spans="1:5" ht="77.25" thickBot="1" x14ac:dyDescent="0.3">
      <c r="A62" s="20" t="s">
        <v>132</v>
      </c>
      <c r="B62" s="8" t="s">
        <v>67</v>
      </c>
      <c r="C62" s="9" t="s">
        <v>36</v>
      </c>
      <c r="D62" s="41"/>
      <c r="E62" s="44"/>
    </row>
    <row r="63" spans="1:5" ht="39" thickBot="1" x14ac:dyDescent="0.3">
      <c r="A63" s="20" t="s">
        <v>133</v>
      </c>
      <c r="B63" s="8" t="s">
        <v>68</v>
      </c>
      <c r="C63" s="9" t="s">
        <v>66</v>
      </c>
      <c r="D63" s="41"/>
      <c r="E63" s="44"/>
    </row>
    <row r="64" spans="1:5" ht="15.75" thickBot="1" x14ac:dyDescent="0.3">
      <c r="A64" s="20" t="s">
        <v>134</v>
      </c>
      <c r="B64" s="8" t="s">
        <v>69</v>
      </c>
      <c r="C64" s="9" t="s">
        <v>70</v>
      </c>
      <c r="D64" s="42"/>
      <c r="E64" s="45"/>
    </row>
    <row r="65" spans="1:11" ht="25.5" customHeight="1" thickBot="1" x14ac:dyDescent="0.3">
      <c r="A65" s="37" t="s">
        <v>71</v>
      </c>
      <c r="B65" s="38"/>
      <c r="C65" s="38"/>
      <c r="D65" s="38"/>
      <c r="E65" s="39"/>
    </row>
    <row r="66" spans="1:11" ht="16.5" thickBot="1" x14ac:dyDescent="0.3">
      <c r="A66" s="20" t="s">
        <v>135</v>
      </c>
      <c r="B66" s="11" t="s">
        <v>72</v>
      </c>
      <c r="C66" s="12"/>
      <c r="D66" s="40">
        <f>E66*501.9*12</f>
        <v>8371.6919999999991</v>
      </c>
      <c r="E66" s="43">
        <v>1.39</v>
      </c>
    </row>
    <row r="67" spans="1:11" ht="77.25" thickBot="1" x14ac:dyDescent="0.3">
      <c r="A67" s="20" t="s">
        <v>136</v>
      </c>
      <c r="B67" s="8" t="s">
        <v>73</v>
      </c>
      <c r="C67" s="9" t="s">
        <v>14</v>
      </c>
      <c r="D67" s="41"/>
      <c r="E67" s="44"/>
    </row>
    <row r="68" spans="1:11" ht="39" thickBot="1" x14ac:dyDescent="0.3">
      <c r="A68" s="20" t="s">
        <v>137</v>
      </c>
      <c r="B68" s="8" t="s">
        <v>74</v>
      </c>
      <c r="C68" s="9" t="s">
        <v>66</v>
      </c>
      <c r="D68" s="41"/>
      <c r="E68" s="44"/>
    </row>
    <row r="69" spans="1:11" ht="16.5" thickBot="1" x14ac:dyDescent="0.3">
      <c r="A69" s="20" t="s">
        <v>138</v>
      </c>
      <c r="B69" s="11" t="s">
        <v>75</v>
      </c>
      <c r="C69" s="12"/>
      <c r="D69" s="41"/>
      <c r="E69" s="44"/>
    </row>
    <row r="70" spans="1:11" ht="39" thickBot="1" x14ac:dyDescent="0.3">
      <c r="A70" s="20" t="s">
        <v>139</v>
      </c>
      <c r="B70" s="8" t="s">
        <v>74</v>
      </c>
      <c r="C70" s="9" t="s">
        <v>64</v>
      </c>
      <c r="D70" s="42"/>
      <c r="E70" s="45"/>
    </row>
    <row r="71" spans="1:11" ht="15.75" thickBot="1" x14ac:dyDescent="0.3">
      <c r="A71" s="46" t="s">
        <v>76</v>
      </c>
      <c r="B71" s="47"/>
      <c r="C71" s="47"/>
      <c r="D71" s="47"/>
      <c r="E71" s="48"/>
    </row>
    <row r="72" spans="1:11" ht="39" thickBot="1" x14ac:dyDescent="0.3">
      <c r="A72" s="23" t="s">
        <v>140</v>
      </c>
      <c r="B72" s="13" t="s">
        <v>77</v>
      </c>
      <c r="C72" s="49" t="s">
        <v>78</v>
      </c>
      <c r="D72" s="49">
        <f>E72*501.9*12</f>
        <v>10961.495999999999</v>
      </c>
      <c r="E72" s="51">
        <v>1.82</v>
      </c>
    </row>
    <row r="73" spans="1:11" ht="39" thickBot="1" x14ac:dyDescent="0.3">
      <c r="A73" s="24" t="s">
        <v>141</v>
      </c>
      <c r="B73" s="14" t="s">
        <v>79</v>
      </c>
      <c r="C73" s="50"/>
      <c r="D73" s="50"/>
      <c r="E73" s="52"/>
    </row>
    <row r="74" spans="1:11" ht="15.75" thickBot="1" x14ac:dyDescent="0.3">
      <c r="A74" s="53" t="s">
        <v>80</v>
      </c>
      <c r="B74" s="35"/>
      <c r="C74" s="35"/>
      <c r="D74" s="35"/>
      <c r="E74" s="36"/>
    </row>
    <row r="75" spans="1:11" ht="39" thickBot="1" x14ac:dyDescent="0.3">
      <c r="A75" s="24" t="s">
        <v>142</v>
      </c>
      <c r="B75" s="14" t="s">
        <v>81</v>
      </c>
      <c r="C75" s="14" t="s">
        <v>14</v>
      </c>
      <c r="D75" s="15">
        <f>E75*501.9*12</f>
        <v>782.96399999999994</v>
      </c>
      <c r="E75" s="30">
        <v>0.13</v>
      </c>
    </row>
    <row r="76" spans="1:11" ht="15.75" thickBot="1" x14ac:dyDescent="0.3">
      <c r="A76" s="34" t="s">
        <v>82</v>
      </c>
      <c r="B76" s="35"/>
      <c r="C76" s="35"/>
      <c r="D76" s="35"/>
      <c r="E76" s="36"/>
    </row>
    <row r="77" spans="1:11" ht="26.25" thickBot="1" x14ac:dyDescent="0.3">
      <c r="A77" s="23" t="s">
        <v>143</v>
      </c>
      <c r="B77" s="13" t="s">
        <v>83</v>
      </c>
      <c r="C77" s="16">
        <v>12</v>
      </c>
      <c r="D77" s="17">
        <f>E77*501.9*12</f>
        <v>36437.94</v>
      </c>
      <c r="E77" s="31">
        <v>6.05</v>
      </c>
    </row>
    <row r="78" spans="1:11" ht="16.5" thickBot="1" x14ac:dyDescent="0.3">
      <c r="A78" s="22"/>
      <c r="B78" s="11" t="s">
        <v>84</v>
      </c>
      <c r="C78" s="18"/>
      <c r="D78" s="25">
        <f>D16+D22+D28+D36+D42+D47+D57+D60+D66+D72+D75+D77</f>
        <v>211882.10400000002</v>
      </c>
      <c r="E78" s="25">
        <f>E16+E22+E28+E36+E42+E47+E57+E60+E66+E72+E75+E77</f>
        <v>35.18</v>
      </c>
    </row>
    <row r="79" spans="1:11" ht="15.75" x14ac:dyDescent="0.25">
      <c r="K79" s="19"/>
    </row>
  </sheetData>
  <mergeCells count="42">
    <mergeCell ref="A74:E74"/>
    <mergeCell ref="A76:E76"/>
    <mergeCell ref="A65:E65"/>
    <mergeCell ref="D66:D70"/>
    <mergeCell ref="E66:E70"/>
    <mergeCell ref="A71:E71"/>
    <mergeCell ref="C72:C73"/>
    <mergeCell ref="D72:D73"/>
    <mergeCell ref="E72:E73"/>
    <mergeCell ref="B56:E56"/>
    <mergeCell ref="D57:D58"/>
    <mergeCell ref="E57:E58"/>
    <mergeCell ref="A59:E59"/>
    <mergeCell ref="D60:D64"/>
    <mergeCell ref="E60:E64"/>
    <mergeCell ref="B41:E41"/>
    <mergeCell ref="D42:D45"/>
    <mergeCell ref="E42:E45"/>
    <mergeCell ref="B46:E46"/>
    <mergeCell ref="D47:D55"/>
    <mergeCell ref="E47:E55"/>
    <mergeCell ref="B27:E27"/>
    <mergeCell ref="D28:D34"/>
    <mergeCell ref="E28:E34"/>
    <mergeCell ref="B35:E35"/>
    <mergeCell ref="D36:D40"/>
    <mergeCell ref="E36:E40"/>
    <mergeCell ref="D22:D26"/>
    <mergeCell ref="E22:E26"/>
    <mergeCell ref="A2:E2"/>
    <mergeCell ref="D3:E3"/>
    <mergeCell ref="D4:E4"/>
    <mergeCell ref="A6:E6"/>
    <mergeCell ref="A7:E7"/>
    <mergeCell ref="A9:A13"/>
    <mergeCell ref="B9:B13"/>
    <mergeCell ref="C9:C13"/>
    <mergeCell ref="B14:E14"/>
    <mergeCell ref="B15:E15"/>
    <mergeCell ref="D16:D20"/>
    <mergeCell ref="E16:E20"/>
    <mergeCell ref="B21:E21"/>
  </mergeCells>
  <pageMargins left="0.7" right="0.7" top="0.75" bottom="0.75" header="0.3" footer="0.3"/>
  <pageSetup paperSize="9" orientation="portrait" horizontalDpi="0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9"/>
  <sheetViews>
    <sheetView topLeftCell="A62" workbookViewId="0">
      <selection activeCell="G77" sqref="G77"/>
    </sheetView>
  </sheetViews>
  <sheetFormatPr defaultRowHeight="15" x14ac:dyDescent="0.25"/>
  <cols>
    <col min="1" max="1" width="17.28515625" style="21" customWidth="1"/>
    <col min="2" max="2" width="19.5703125" customWidth="1"/>
    <col min="3" max="3" width="17.28515625" customWidth="1"/>
    <col min="4" max="4" width="18.42578125" customWidth="1"/>
    <col min="5" max="5" width="20.42578125" style="26" customWidth="1"/>
  </cols>
  <sheetData>
    <row r="2" spans="1:11" x14ac:dyDescent="0.25">
      <c r="A2" s="32" t="s">
        <v>0</v>
      </c>
      <c r="B2" s="32"/>
      <c r="C2" s="32"/>
      <c r="D2" s="32"/>
      <c r="E2" s="32"/>
      <c r="K2" s="1"/>
    </row>
    <row r="3" spans="1:11" x14ac:dyDescent="0.25">
      <c r="D3" s="32" t="s">
        <v>85</v>
      </c>
      <c r="E3" s="32"/>
    </row>
    <row r="4" spans="1:11" x14ac:dyDescent="0.25">
      <c r="D4" s="32" t="s">
        <v>212</v>
      </c>
      <c r="E4" s="32"/>
      <c r="K4" s="2" t="s">
        <v>86</v>
      </c>
    </row>
    <row r="5" spans="1:11" x14ac:dyDescent="0.25">
      <c r="K5" s="2"/>
    </row>
    <row r="6" spans="1:11" x14ac:dyDescent="0.25">
      <c r="A6" s="33" t="s">
        <v>87</v>
      </c>
      <c r="B6" s="33"/>
      <c r="C6" s="33"/>
      <c r="D6" s="33"/>
      <c r="E6" s="33"/>
    </row>
    <row r="7" spans="1:11" x14ac:dyDescent="0.25">
      <c r="A7" s="33" t="s">
        <v>213</v>
      </c>
      <c r="B7" s="33"/>
      <c r="C7" s="33"/>
      <c r="D7" s="33"/>
      <c r="E7" s="33"/>
      <c r="K7" s="3"/>
    </row>
    <row r="8" spans="1:11" ht="16.5" thickBot="1" x14ac:dyDescent="0.3">
      <c r="K8" s="4"/>
    </row>
    <row r="9" spans="1:11" x14ac:dyDescent="0.25">
      <c r="A9" s="60" t="s">
        <v>2</v>
      </c>
      <c r="B9" s="54" t="s">
        <v>3</v>
      </c>
      <c r="C9" s="54" t="s">
        <v>4</v>
      </c>
      <c r="D9" s="5"/>
      <c r="E9" s="27"/>
    </row>
    <row r="10" spans="1:11" x14ac:dyDescent="0.25">
      <c r="A10" s="61"/>
      <c r="B10" s="55"/>
      <c r="C10" s="55"/>
      <c r="D10" s="6"/>
      <c r="E10" s="28"/>
    </row>
    <row r="11" spans="1:11" ht="28.5" x14ac:dyDescent="0.25">
      <c r="A11" s="61"/>
      <c r="B11" s="55"/>
      <c r="C11" s="55"/>
      <c r="D11" s="6" t="s">
        <v>5</v>
      </c>
      <c r="E11" s="28" t="s">
        <v>7</v>
      </c>
    </row>
    <row r="12" spans="1:11" x14ac:dyDescent="0.25">
      <c r="A12" s="61"/>
      <c r="B12" s="55"/>
      <c r="C12" s="55"/>
      <c r="D12" s="6" t="s">
        <v>6</v>
      </c>
      <c r="E12" s="28" t="s">
        <v>8</v>
      </c>
    </row>
    <row r="13" spans="1:11" ht="16.5" thickBot="1" x14ac:dyDescent="0.3">
      <c r="A13" s="62"/>
      <c r="B13" s="56"/>
      <c r="C13" s="56"/>
      <c r="D13" s="7"/>
      <c r="E13" s="29"/>
    </row>
    <row r="14" spans="1:11" ht="25.5" customHeight="1" thickBot="1" x14ac:dyDescent="0.3">
      <c r="A14" s="22"/>
      <c r="B14" s="37" t="s">
        <v>9</v>
      </c>
      <c r="C14" s="38"/>
      <c r="D14" s="38"/>
      <c r="E14" s="39"/>
    </row>
    <row r="15" spans="1:11" ht="15.75" thickBot="1" x14ac:dyDescent="0.3">
      <c r="A15" s="20" t="s">
        <v>89</v>
      </c>
      <c r="B15" s="57" t="s">
        <v>10</v>
      </c>
      <c r="C15" s="58"/>
      <c r="D15" s="58"/>
      <c r="E15" s="59"/>
    </row>
    <row r="16" spans="1:11" ht="102.75" thickBot="1" x14ac:dyDescent="0.3">
      <c r="A16" s="20" t="s">
        <v>91</v>
      </c>
      <c r="B16" s="8" t="s">
        <v>11</v>
      </c>
      <c r="C16" s="9" t="s">
        <v>12</v>
      </c>
      <c r="D16" s="40">
        <f>E16*503.3*12</f>
        <v>7670.2920000000004</v>
      </c>
      <c r="E16" s="43">
        <v>1.27</v>
      </c>
    </row>
    <row r="17" spans="1:5" ht="64.5" thickBot="1" x14ac:dyDescent="0.3">
      <c r="A17" s="20" t="s">
        <v>92</v>
      </c>
      <c r="B17" s="8" t="s">
        <v>13</v>
      </c>
      <c r="C17" s="9" t="s">
        <v>14</v>
      </c>
      <c r="D17" s="41"/>
      <c r="E17" s="44"/>
    </row>
    <row r="18" spans="1:5" ht="39" thickBot="1" x14ac:dyDescent="0.3">
      <c r="A18" s="20" t="s">
        <v>93</v>
      </c>
      <c r="B18" s="8" t="s">
        <v>15</v>
      </c>
      <c r="C18" s="9" t="s">
        <v>14</v>
      </c>
      <c r="D18" s="41"/>
      <c r="E18" s="44"/>
    </row>
    <row r="19" spans="1:5" ht="39" thickBot="1" x14ac:dyDescent="0.3">
      <c r="A19" s="20" t="s">
        <v>94</v>
      </c>
      <c r="B19" s="8" t="s">
        <v>16</v>
      </c>
      <c r="C19" s="9" t="s">
        <v>14</v>
      </c>
      <c r="D19" s="41"/>
      <c r="E19" s="44"/>
    </row>
    <row r="20" spans="1:5" ht="26.25" thickBot="1" x14ac:dyDescent="0.3">
      <c r="A20" s="20" t="s">
        <v>95</v>
      </c>
      <c r="B20" s="8" t="s">
        <v>17</v>
      </c>
      <c r="C20" s="9" t="s">
        <v>14</v>
      </c>
      <c r="D20" s="42"/>
      <c r="E20" s="45"/>
    </row>
    <row r="21" spans="1:5" ht="15.75" thickBot="1" x14ac:dyDescent="0.3">
      <c r="A21" s="20" t="s">
        <v>18</v>
      </c>
      <c r="B21" s="57" t="s">
        <v>19</v>
      </c>
      <c r="C21" s="58"/>
      <c r="D21" s="58"/>
      <c r="E21" s="59"/>
    </row>
    <row r="22" spans="1:5" ht="51.75" thickBot="1" x14ac:dyDescent="0.3">
      <c r="A22" s="20" t="s">
        <v>96</v>
      </c>
      <c r="B22" s="8" t="s">
        <v>20</v>
      </c>
      <c r="C22" s="9" t="s">
        <v>14</v>
      </c>
      <c r="D22" s="40">
        <f>E22*503.3*12</f>
        <v>18843.552</v>
      </c>
      <c r="E22" s="43">
        <v>3.12</v>
      </c>
    </row>
    <row r="23" spans="1:5" ht="51.75" thickBot="1" x14ac:dyDescent="0.3">
      <c r="A23" s="20" t="s">
        <v>97</v>
      </c>
      <c r="B23" s="8" t="s">
        <v>21</v>
      </c>
      <c r="C23" s="9" t="s">
        <v>14</v>
      </c>
      <c r="D23" s="41"/>
      <c r="E23" s="44"/>
    </row>
    <row r="24" spans="1:5" ht="26.25" thickBot="1" x14ac:dyDescent="0.3">
      <c r="A24" s="20" t="s">
        <v>98</v>
      </c>
      <c r="B24" s="8" t="s">
        <v>22</v>
      </c>
      <c r="C24" s="9" t="s">
        <v>23</v>
      </c>
      <c r="D24" s="41"/>
      <c r="E24" s="44"/>
    </row>
    <row r="25" spans="1:5" ht="26.25" thickBot="1" x14ac:dyDescent="0.3">
      <c r="A25" s="20" t="s">
        <v>99</v>
      </c>
      <c r="B25" s="8" t="s">
        <v>24</v>
      </c>
      <c r="C25" s="9" t="s">
        <v>23</v>
      </c>
      <c r="D25" s="41"/>
      <c r="E25" s="44"/>
    </row>
    <row r="26" spans="1:5" ht="26.25" thickBot="1" x14ac:dyDescent="0.3">
      <c r="A26" s="20" t="s">
        <v>100</v>
      </c>
      <c r="B26" s="8" t="s">
        <v>25</v>
      </c>
      <c r="C26" s="9" t="s">
        <v>14</v>
      </c>
      <c r="D26" s="42"/>
      <c r="E26" s="45"/>
    </row>
    <row r="27" spans="1:5" ht="15.75" thickBot="1" x14ac:dyDescent="0.3">
      <c r="A27" s="20" t="s">
        <v>90</v>
      </c>
      <c r="B27" s="57" t="s">
        <v>26</v>
      </c>
      <c r="C27" s="58"/>
      <c r="D27" s="58"/>
      <c r="E27" s="59"/>
    </row>
    <row r="28" spans="1:5" ht="51.75" thickBot="1" x14ac:dyDescent="0.3">
      <c r="A28" s="20" t="s">
        <v>101</v>
      </c>
      <c r="B28" s="8" t="s">
        <v>27</v>
      </c>
      <c r="C28" s="9" t="s">
        <v>14</v>
      </c>
      <c r="D28" s="54">
        <f>E28*503.3*12</f>
        <v>21561.371999999999</v>
      </c>
      <c r="E28" s="43">
        <v>3.57</v>
      </c>
    </row>
    <row r="29" spans="1:5" ht="51.75" thickBot="1" x14ac:dyDescent="0.3">
      <c r="A29" s="20" t="s">
        <v>102</v>
      </c>
      <c r="B29" s="8" t="s">
        <v>28</v>
      </c>
      <c r="C29" s="9" t="s">
        <v>14</v>
      </c>
      <c r="D29" s="55"/>
      <c r="E29" s="44"/>
    </row>
    <row r="30" spans="1:5" ht="39" thickBot="1" x14ac:dyDescent="0.3">
      <c r="A30" s="20" t="s">
        <v>103</v>
      </c>
      <c r="B30" s="8" t="s">
        <v>29</v>
      </c>
      <c r="C30" s="9" t="s">
        <v>23</v>
      </c>
      <c r="D30" s="55"/>
      <c r="E30" s="44"/>
    </row>
    <row r="31" spans="1:5" ht="26.25" thickBot="1" x14ac:dyDescent="0.3">
      <c r="A31" s="20" t="s">
        <v>104</v>
      </c>
      <c r="B31" s="8" t="s">
        <v>30</v>
      </c>
      <c r="C31" s="9" t="s">
        <v>23</v>
      </c>
      <c r="D31" s="55"/>
      <c r="E31" s="44"/>
    </row>
    <row r="32" spans="1:5" ht="26.25" thickBot="1" x14ac:dyDescent="0.3">
      <c r="A32" s="20" t="s">
        <v>105</v>
      </c>
      <c r="B32" s="8" t="s">
        <v>31</v>
      </c>
      <c r="C32" s="9" t="s">
        <v>14</v>
      </c>
      <c r="D32" s="55"/>
      <c r="E32" s="44"/>
    </row>
    <row r="33" spans="1:5" ht="39" thickBot="1" x14ac:dyDescent="0.3">
      <c r="A33" s="20" t="s">
        <v>106</v>
      </c>
      <c r="B33" s="8" t="s">
        <v>32</v>
      </c>
      <c r="C33" s="9" t="s">
        <v>14</v>
      </c>
      <c r="D33" s="55"/>
      <c r="E33" s="44"/>
    </row>
    <row r="34" spans="1:5" ht="26.25" thickBot="1" x14ac:dyDescent="0.3">
      <c r="A34" s="20" t="s">
        <v>107</v>
      </c>
      <c r="B34" s="8" t="s">
        <v>33</v>
      </c>
      <c r="C34" s="9" t="s">
        <v>14</v>
      </c>
      <c r="D34" s="56"/>
      <c r="E34" s="45"/>
    </row>
    <row r="35" spans="1:5" ht="15.75" thickBot="1" x14ac:dyDescent="0.3">
      <c r="A35" s="20" t="s">
        <v>108</v>
      </c>
      <c r="B35" s="57" t="s">
        <v>34</v>
      </c>
      <c r="C35" s="58"/>
      <c r="D35" s="58"/>
      <c r="E35" s="59"/>
    </row>
    <row r="36" spans="1:5" ht="26.25" thickBot="1" x14ac:dyDescent="0.3">
      <c r="A36" s="20" t="s">
        <v>109</v>
      </c>
      <c r="B36" s="8" t="s">
        <v>35</v>
      </c>
      <c r="C36" s="9" t="s">
        <v>36</v>
      </c>
      <c r="D36" s="40">
        <f>E36*503.3*12</f>
        <v>13528.704000000002</v>
      </c>
      <c r="E36" s="43">
        <v>2.2400000000000002</v>
      </c>
    </row>
    <row r="37" spans="1:5" ht="39" thickBot="1" x14ac:dyDescent="0.3">
      <c r="A37" s="20" t="s">
        <v>110</v>
      </c>
      <c r="B37" s="8" t="s">
        <v>37</v>
      </c>
      <c r="C37" s="9" t="s">
        <v>14</v>
      </c>
      <c r="D37" s="41"/>
      <c r="E37" s="44"/>
    </row>
    <row r="38" spans="1:5" ht="51.75" thickBot="1" x14ac:dyDescent="0.3">
      <c r="A38" s="20" t="s">
        <v>111</v>
      </c>
      <c r="B38" s="8" t="s">
        <v>38</v>
      </c>
      <c r="C38" s="9" t="s">
        <v>14</v>
      </c>
      <c r="D38" s="41"/>
      <c r="E38" s="44"/>
    </row>
    <row r="39" spans="1:5" ht="39" thickBot="1" x14ac:dyDescent="0.3">
      <c r="A39" s="20" t="s">
        <v>112</v>
      </c>
      <c r="B39" s="8" t="s">
        <v>39</v>
      </c>
      <c r="C39" s="9" t="s">
        <v>14</v>
      </c>
      <c r="D39" s="41"/>
      <c r="E39" s="44"/>
    </row>
    <row r="40" spans="1:5" ht="39" thickBot="1" x14ac:dyDescent="0.3">
      <c r="A40" s="20" t="s">
        <v>113</v>
      </c>
      <c r="B40" s="8" t="s">
        <v>40</v>
      </c>
      <c r="C40" s="9" t="s">
        <v>14</v>
      </c>
      <c r="D40" s="42"/>
      <c r="E40" s="45"/>
    </row>
    <row r="41" spans="1:5" ht="15.75" thickBot="1" x14ac:dyDescent="0.3">
      <c r="A41" s="20" t="s">
        <v>114</v>
      </c>
      <c r="B41" s="57" t="s">
        <v>41</v>
      </c>
      <c r="C41" s="58"/>
      <c r="D41" s="58"/>
      <c r="E41" s="59"/>
    </row>
    <row r="42" spans="1:5" ht="26.25" thickBot="1" x14ac:dyDescent="0.3">
      <c r="A42" s="20" t="s">
        <v>115</v>
      </c>
      <c r="B42" s="8" t="s">
        <v>42</v>
      </c>
      <c r="C42" s="9" t="s">
        <v>36</v>
      </c>
      <c r="D42" s="54">
        <f>E42*503.3*12</f>
        <v>44149.476000000002</v>
      </c>
      <c r="E42" s="43">
        <v>7.31</v>
      </c>
    </row>
    <row r="43" spans="1:5" ht="26.25" thickBot="1" x14ac:dyDescent="0.3">
      <c r="A43" s="20" t="s">
        <v>116</v>
      </c>
      <c r="B43" s="10" t="s">
        <v>43</v>
      </c>
      <c r="C43" s="10" t="s">
        <v>23</v>
      </c>
      <c r="D43" s="55"/>
      <c r="E43" s="44"/>
    </row>
    <row r="44" spans="1:5" ht="26.25" thickBot="1" x14ac:dyDescent="0.3">
      <c r="A44" s="20" t="s">
        <v>117</v>
      </c>
      <c r="B44" s="9" t="s">
        <v>44</v>
      </c>
      <c r="C44" s="9" t="s">
        <v>23</v>
      </c>
      <c r="D44" s="55"/>
      <c r="E44" s="44"/>
    </row>
    <row r="45" spans="1:5" ht="39" thickBot="1" x14ac:dyDescent="0.3">
      <c r="A45" s="20" t="s">
        <v>118</v>
      </c>
      <c r="B45" s="8" t="s">
        <v>45</v>
      </c>
      <c r="C45" s="9" t="s">
        <v>14</v>
      </c>
      <c r="D45" s="56"/>
      <c r="E45" s="45"/>
    </row>
    <row r="46" spans="1:5" ht="25.5" customHeight="1" thickBot="1" x14ac:dyDescent="0.3">
      <c r="A46" s="22"/>
      <c r="B46" s="37" t="s">
        <v>46</v>
      </c>
      <c r="C46" s="38"/>
      <c r="D46" s="38"/>
      <c r="E46" s="39"/>
    </row>
    <row r="47" spans="1:5" ht="39" thickBot="1" x14ac:dyDescent="0.3">
      <c r="A47" s="20" t="s">
        <v>119</v>
      </c>
      <c r="B47" s="8" t="s">
        <v>47</v>
      </c>
      <c r="C47" s="9" t="s">
        <v>48</v>
      </c>
      <c r="D47" s="54">
        <f>E47*503.3*12</f>
        <v>32251.464</v>
      </c>
      <c r="E47" s="43">
        <v>5.34</v>
      </c>
    </row>
    <row r="48" spans="1:5" ht="29.25" thickBot="1" x14ac:dyDescent="0.3">
      <c r="A48" s="20" t="s">
        <v>120</v>
      </c>
      <c r="B48" s="8" t="s">
        <v>49</v>
      </c>
      <c r="C48" s="9" t="s">
        <v>14</v>
      </c>
      <c r="D48" s="55"/>
      <c r="E48" s="44"/>
    </row>
    <row r="49" spans="1:5" ht="64.5" thickBot="1" x14ac:dyDescent="0.3">
      <c r="A49" s="20" t="s">
        <v>121</v>
      </c>
      <c r="B49" s="8" t="s">
        <v>50</v>
      </c>
      <c r="C49" s="9" t="s">
        <v>23</v>
      </c>
      <c r="D49" s="55"/>
      <c r="E49" s="44"/>
    </row>
    <row r="50" spans="1:5" ht="26.25" thickBot="1" x14ac:dyDescent="0.3">
      <c r="A50" s="20" t="s">
        <v>122</v>
      </c>
      <c r="B50" s="8" t="s">
        <v>51</v>
      </c>
      <c r="C50" s="9" t="s">
        <v>14</v>
      </c>
      <c r="D50" s="55"/>
      <c r="E50" s="44"/>
    </row>
    <row r="51" spans="1:5" ht="26.25" thickBot="1" x14ac:dyDescent="0.3">
      <c r="A51" s="20" t="s">
        <v>123</v>
      </c>
      <c r="B51" s="8" t="s">
        <v>52</v>
      </c>
      <c r="C51" s="9" t="s">
        <v>14</v>
      </c>
      <c r="D51" s="55"/>
      <c r="E51" s="44"/>
    </row>
    <row r="52" spans="1:5" ht="26.25" thickBot="1" x14ac:dyDescent="0.3">
      <c r="A52" s="20" t="s">
        <v>124</v>
      </c>
      <c r="B52" s="8" t="s">
        <v>53</v>
      </c>
      <c r="C52" s="9" t="s">
        <v>36</v>
      </c>
      <c r="D52" s="55"/>
      <c r="E52" s="44"/>
    </row>
    <row r="53" spans="1:5" ht="26.25" thickBot="1" x14ac:dyDescent="0.3">
      <c r="A53" s="20" t="s">
        <v>125</v>
      </c>
      <c r="B53" s="8" t="s">
        <v>54</v>
      </c>
      <c r="C53" s="9" t="s">
        <v>14</v>
      </c>
      <c r="D53" s="55"/>
      <c r="E53" s="44"/>
    </row>
    <row r="54" spans="1:5" ht="26.25" thickBot="1" x14ac:dyDescent="0.3">
      <c r="A54" s="20" t="s">
        <v>126</v>
      </c>
      <c r="B54" s="8" t="s">
        <v>55</v>
      </c>
      <c r="C54" s="9" t="s">
        <v>14</v>
      </c>
      <c r="D54" s="55"/>
      <c r="E54" s="44"/>
    </row>
    <row r="55" spans="1:5" ht="26.25" thickBot="1" x14ac:dyDescent="0.3">
      <c r="A55" s="20" t="s">
        <v>127</v>
      </c>
      <c r="B55" s="8" t="s">
        <v>56</v>
      </c>
      <c r="C55" s="9" t="s">
        <v>14</v>
      </c>
      <c r="D55" s="56"/>
      <c r="E55" s="45"/>
    </row>
    <row r="56" spans="1:5" ht="16.5" thickBot="1" x14ac:dyDescent="0.3">
      <c r="A56" s="22"/>
      <c r="B56" s="37" t="s">
        <v>57</v>
      </c>
      <c r="C56" s="38"/>
      <c r="D56" s="38"/>
      <c r="E56" s="39"/>
    </row>
    <row r="57" spans="1:5" ht="77.25" thickBot="1" x14ac:dyDescent="0.3">
      <c r="A57" s="20" t="s">
        <v>128</v>
      </c>
      <c r="B57" s="8" t="s">
        <v>58</v>
      </c>
      <c r="C57" s="9" t="s">
        <v>59</v>
      </c>
      <c r="D57" s="54">
        <f>E57*503.3*12</f>
        <v>7005.9359999999997</v>
      </c>
      <c r="E57" s="43">
        <v>1.1599999999999999</v>
      </c>
    </row>
    <row r="58" spans="1:5" ht="39" thickBot="1" x14ac:dyDescent="0.3">
      <c r="A58" s="20" t="s">
        <v>129</v>
      </c>
      <c r="B58" s="8" t="s">
        <v>60</v>
      </c>
      <c r="C58" s="9" t="s">
        <v>61</v>
      </c>
      <c r="D58" s="56"/>
      <c r="E58" s="45"/>
    </row>
    <row r="59" spans="1:5" ht="15.75" thickBot="1" x14ac:dyDescent="0.3">
      <c r="A59" s="37" t="s">
        <v>62</v>
      </c>
      <c r="B59" s="38"/>
      <c r="C59" s="38"/>
      <c r="D59" s="38"/>
      <c r="E59" s="39"/>
    </row>
    <row r="60" spans="1:5" ht="39" thickBot="1" x14ac:dyDescent="0.3">
      <c r="A60" s="20" t="s">
        <v>130</v>
      </c>
      <c r="B60" s="8" t="s">
        <v>63</v>
      </c>
      <c r="C60" s="9" t="s">
        <v>64</v>
      </c>
      <c r="D60" s="40">
        <f>E60*503.3*12</f>
        <v>10750.488000000001</v>
      </c>
      <c r="E60" s="43">
        <v>1.78</v>
      </c>
    </row>
    <row r="61" spans="1:5" ht="26.25" thickBot="1" x14ac:dyDescent="0.3">
      <c r="A61" s="20" t="s">
        <v>131</v>
      </c>
      <c r="B61" s="8" t="s">
        <v>65</v>
      </c>
      <c r="C61" s="9" t="s">
        <v>66</v>
      </c>
      <c r="D61" s="41"/>
      <c r="E61" s="44"/>
    </row>
    <row r="62" spans="1:5" ht="77.25" thickBot="1" x14ac:dyDescent="0.3">
      <c r="A62" s="20" t="s">
        <v>132</v>
      </c>
      <c r="B62" s="8" t="s">
        <v>67</v>
      </c>
      <c r="C62" s="9" t="s">
        <v>36</v>
      </c>
      <c r="D62" s="41"/>
      <c r="E62" s="44"/>
    </row>
    <row r="63" spans="1:5" ht="39" thickBot="1" x14ac:dyDescent="0.3">
      <c r="A63" s="20" t="s">
        <v>133</v>
      </c>
      <c r="B63" s="8" t="s">
        <v>68</v>
      </c>
      <c r="C63" s="9" t="s">
        <v>66</v>
      </c>
      <c r="D63" s="41"/>
      <c r="E63" s="44"/>
    </row>
    <row r="64" spans="1:5" ht="15.75" thickBot="1" x14ac:dyDescent="0.3">
      <c r="A64" s="20" t="s">
        <v>134</v>
      </c>
      <c r="B64" s="8" t="s">
        <v>69</v>
      </c>
      <c r="C64" s="9" t="s">
        <v>70</v>
      </c>
      <c r="D64" s="42"/>
      <c r="E64" s="45"/>
    </row>
    <row r="65" spans="1:11" ht="25.5" customHeight="1" thickBot="1" x14ac:dyDescent="0.3">
      <c r="A65" s="37" t="s">
        <v>71</v>
      </c>
      <c r="B65" s="38"/>
      <c r="C65" s="38"/>
      <c r="D65" s="38"/>
      <c r="E65" s="39"/>
    </row>
    <row r="66" spans="1:11" ht="16.5" thickBot="1" x14ac:dyDescent="0.3">
      <c r="A66" s="20" t="s">
        <v>135</v>
      </c>
      <c r="B66" s="11" t="s">
        <v>72</v>
      </c>
      <c r="C66" s="12"/>
      <c r="D66" s="40">
        <f>E66*503.3*12</f>
        <v>8395.0439999999999</v>
      </c>
      <c r="E66" s="43">
        <v>1.39</v>
      </c>
    </row>
    <row r="67" spans="1:11" ht="77.25" thickBot="1" x14ac:dyDescent="0.3">
      <c r="A67" s="20" t="s">
        <v>136</v>
      </c>
      <c r="B67" s="8" t="s">
        <v>73</v>
      </c>
      <c r="C67" s="9" t="s">
        <v>14</v>
      </c>
      <c r="D67" s="41"/>
      <c r="E67" s="44"/>
    </row>
    <row r="68" spans="1:11" ht="39" thickBot="1" x14ac:dyDescent="0.3">
      <c r="A68" s="20" t="s">
        <v>137</v>
      </c>
      <c r="B68" s="8" t="s">
        <v>74</v>
      </c>
      <c r="C68" s="9" t="s">
        <v>66</v>
      </c>
      <c r="D68" s="41"/>
      <c r="E68" s="44"/>
    </row>
    <row r="69" spans="1:11" ht="16.5" thickBot="1" x14ac:dyDescent="0.3">
      <c r="A69" s="20" t="s">
        <v>138</v>
      </c>
      <c r="B69" s="11" t="s">
        <v>75</v>
      </c>
      <c r="C69" s="12"/>
      <c r="D69" s="41"/>
      <c r="E69" s="44"/>
    </row>
    <row r="70" spans="1:11" ht="39" thickBot="1" x14ac:dyDescent="0.3">
      <c r="A70" s="20" t="s">
        <v>139</v>
      </c>
      <c r="B70" s="8" t="s">
        <v>74</v>
      </c>
      <c r="C70" s="9" t="s">
        <v>64</v>
      </c>
      <c r="D70" s="42"/>
      <c r="E70" s="45"/>
    </row>
    <row r="71" spans="1:11" ht="15.75" thickBot="1" x14ac:dyDescent="0.3">
      <c r="A71" s="46" t="s">
        <v>76</v>
      </c>
      <c r="B71" s="47"/>
      <c r="C71" s="47"/>
      <c r="D71" s="47"/>
      <c r="E71" s="48"/>
    </row>
    <row r="72" spans="1:11" ht="39" thickBot="1" x14ac:dyDescent="0.3">
      <c r="A72" s="23" t="s">
        <v>140</v>
      </c>
      <c r="B72" s="13" t="s">
        <v>77</v>
      </c>
      <c r="C72" s="49" t="s">
        <v>78</v>
      </c>
      <c r="D72" s="49">
        <f>E72*503.3*12</f>
        <v>10992.072</v>
      </c>
      <c r="E72" s="51">
        <v>1.82</v>
      </c>
    </row>
    <row r="73" spans="1:11" ht="39" thickBot="1" x14ac:dyDescent="0.3">
      <c r="A73" s="24" t="s">
        <v>141</v>
      </c>
      <c r="B73" s="14" t="s">
        <v>79</v>
      </c>
      <c r="C73" s="50"/>
      <c r="D73" s="50"/>
      <c r="E73" s="52"/>
    </row>
    <row r="74" spans="1:11" ht="15.75" thickBot="1" x14ac:dyDescent="0.3">
      <c r="A74" s="53" t="s">
        <v>80</v>
      </c>
      <c r="B74" s="35"/>
      <c r="C74" s="35"/>
      <c r="D74" s="35"/>
      <c r="E74" s="36"/>
    </row>
    <row r="75" spans="1:11" ht="39" thickBot="1" x14ac:dyDescent="0.3">
      <c r="A75" s="24" t="s">
        <v>142</v>
      </c>
      <c r="B75" s="14" t="s">
        <v>81</v>
      </c>
      <c r="C75" s="14" t="s">
        <v>14</v>
      </c>
      <c r="D75" s="15">
        <f>E75*503.3*12</f>
        <v>785.14800000000002</v>
      </c>
      <c r="E75" s="30">
        <v>0.13</v>
      </c>
    </row>
    <row r="76" spans="1:11" ht="15.75" thickBot="1" x14ac:dyDescent="0.3">
      <c r="A76" s="34" t="s">
        <v>82</v>
      </c>
      <c r="B76" s="35"/>
      <c r="C76" s="35"/>
      <c r="D76" s="35"/>
      <c r="E76" s="36"/>
    </row>
    <row r="77" spans="1:11" ht="26.25" thickBot="1" x14ac:dyDescent="0.3">
      <c r="A77" s="23" t="s">
        <v>143</v>
      </c>
      <c r="B77" s="13" t="s">
        <v>83</v>
      </c>
      <c r="C77" s="16">
        <v>12</v>
      </c>
      <c r="D77" s="17">
        <f>E77*503.3*12</f>
        <v>36539.58</v>
      </c>
      <c r="E77" s="31">
        <v>6.05</v>
      </c>
    </row>
    <row r="78" spans="1:11" ht="16.5" thickBot="1" x14ac:dyDescent="0.3">
      <c r="A78" s="22"/>
      <c r="B78" s="11" t="s">
        <v>84</v>
      </c>
      <c r="C78" s="18"/>
      <c r="D78" s="25">
        <f>D16+D22+D28+D36+D42+D47+D57+D60+D66+D72+D75+D77</f>
        <v>212473.12800000003</v>
      </c>
      <c r="E78" s="25">
        <f>E16+E22+E28+E36+E42+E47+E57+E60+E66+E72+E75+E77</f>
        <v>35.18</v>
      </c>
    </row>
    <row r="79" spans="1:11" ht="15.75" x14ac:dyDescent="0.25">
      <c r="K79" s="19"/>
    </row>
  </sheetData>
  <mergeCells count="42">
    <mergeCell ref="A74:E74"/>
    <mergeCell ref="A76:E76"/>
    <mergeCell ref="A65:E65"/>
    <mergeCell ref="D66:D70"/>
    <mergeCell ref="E66:E70"/>
    <mergeCell ref="A71:E71"/>
    <mergeCell ref="C72:C73"/>
    <mergeCell ref="D72:D73"/>
    <mergeCell ref="E72:E73"/>
    <mergeCell ref="B56:E56"/>
    <mergeCell ref="D57:D58"/>
    <mergeCell ref="E57:E58"/>
    <mergeCell ref="A59:E59"/>
    <mergeCell ref="D60:D64"/>
    <mergeCell ref="E60:E64"/>
    <mergeCell ref="B41:E41"/>
    <mergeCell ref="D42:D45"/>
    <mergeCell ref="E42:E45"/>
    <mergeCell ref="B46:E46"/>
    <mergeCell ref="D47:D55"/>
    <mergeCell ref="E47:E55"/>
    <mergeCell ref="B27:E27"/>
    <mergeCell ref="D28:D34"/>
    <mergeCell ref="E28:E34"/>
    <mergeCell ref="B35:E35"/>
    <mergeCell ref="D36:D40"/>
    <mergeCell ref="E36:E40"/>
    <mergeCell ref="D22:D26"/>
    <mergeCell ref="E22:E26"/>
    <mergeCell ref="A2:E2"/>
    <mergeCell ref="D3:E3"/>
    <mergeCell ref="D4:E4"/>
    <mergeCell ref="A6:E6"/>
    <mergeCell ref="A7:E7"/>
    <mergeCell ref="A9:A13"/>
    <mergeCell ref="B9:B13"/>
    <mergeCell ref="C9:C13"/>
    <mergeCell ref="B14:E14"/>
    <mergeCell ref="B15:E15"/>
    <mergeCell ref="D16:D20"/>
    <mergeCell ref="E16:E20"/>
    <mergeCell ref="B21:E21"/>
  </mergeCells>
  <pageMargins left="0.7" right="0.7" top="0.75" bottom="0.75" header="0.3" footer="0.3"/>
  <pageSetup paperSize="9" orientation="portrait" horizontalDpi="0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9"/>
  <sheetViews>
    <sheetView workbookViewId="0">
      <selection activeCell="H73" sqref="H73"/>
    </sheetView>
  </sheetViews>
  <sheetFormatPr defaultRowHeight="15" x14ac:dyDescent="0.25"/>
  <cols>
    <col min="1" max="1" width="17.28515625" style="21" customWidth="1"/>
    <col min="2" max="2" width="19.5703125" customWidth="1"/>
    <col min="3" max="3" width="17.28515625" customWidth="1"/>
    <col min="4" max="4" width="18.42578125" customWidth="1"/>
    <col min="5" max="5" width="20.42578125" style="26" customWidth="1"/>
  </cols>
  <sheetData>
    <row r="2" spans="1:11" x14ac:dyDescent="0.25">
      <c r="A2" s="32" t="s">
        <v>0</v>
      </c>
      <c r="B2" s="32"/>
      <c r="C2" s="32"/>
      <c r="D2" s="32"/>
      <c r="E2" s="32"/>
      <c r="K2" s="1"/>
    </row>
    <row r="3" spans="1:11" x14ac:dyDescent="0.25">
      <c r="D3" s="32" t="s">
        <v>85</v>
      </c>
      <c r="E3" s="32"/>
    </row>
    <row r="4" spans="1:11" x14ac:dyDescent="0.25">
      <c r="D4" s="32" t="s">
        <v>214</v>
      </c>
      <c r="E4" s="32"/>
      <c r="K4" s="2" t="s">
        <v>86</v>
      </c>
    </row>
    <row r="5" spans="1:11" x14ac:dyDescent="0.25">
      <c r="K5" s="2"/>
    </row>
    <row r="6" spans="1:11" x14ac:dyDescent="0.25">
      <c r="A6" s="33" t="s">
        <v>87</v>
      </c>
      <c r="B6" s="33"/>
      <c r="C6" s="33"/>
      <c r="D6" s="33"/>
      <c r="E6" s="33"/>
    </row>
    <row r="7" spans="1:11" x14ac:dyDescent="0.25">
      <c r="A7" s="33" t="s">
        <v>215</v>
      </c>
      <c r="B7" s="33"/>
      <c r="C7" s="33"/>
      <c r="D7" s="33"/>
      <c r="E7" s="33"/>
      <c r="K7" s="3"/>
    </row>
    <row r="8" spans="1:11" ht="16.5" thickBot="1" x14ac:dyDescent="0.3">
      <c r="K8" s="4"/>
    </row>
    <row r="9" spans="1:11" x14ac:dyDescent="0.25">
      <c r="A9" s="60" t="s">
        <v>2</v>
      </c>
      <c r="B9" s="54" t="s">
        <v>3</v>
      </c>
      <c r="C9" s="54" t="s">
        <v>4</v>
      </c>
      <c r="D9" s="5"/>
      <c r="E9" s="27"/>
    </row>
    <row r="10" spans="1:11" x14ac:dyDescent="0.25">
      <c r="A10" s="61"/>
      <c r="B10" s="55"/>
      <c r="C10" s="55"/>
      <c r="D10" s="6"/>
      <c r="E10" s="28"/>
    </row>
    <row r="11" spans="1:11" ht="28.5" x14ac:dyDescent="0.25">
      <c r="A11" s="61"/>
      <c r="B11" s="55"/>
      <c r="C11" s="55"/>
      <c r="D11" s="6" t="s">
        <v>5</v>
      </c>
      <c r="E11" s="28" t="s">
        <v>7</v>
      </c>
    </row>
    <row r="12" spans="1:11" x14ac:dyDescent="0.25">
      <c r="A12" s="61"/>
      <c r="B12" s="55"/>
      <c r="C12" s="55"/>
      <c r="D12" s="6" t="s">
        <v>6</v>
      </c>
      <c r="E12" s="28" t="s">
        <v>8</v>
      </c>
    </row>
    <row r="13" spans="1:11" ht="16.5" thickBot="1" x14ac:dyDescent="0.3">
      <c r="A13" s="62"/>
      <c r="B13" s="56"/>
      <c r="C13" s="56"/>
      <c r="D13" s="7"/>
      <c r="E13" s="29"/>
    </row>
    <row r="14" spans="1:11" ht="25.5" customHeight="1" thickBot="1" x14ac:dyDescent="0.3">
      <c r="A14" s="22"/>
      <c r="B14" s="37" t="s">
        <v>9</v>
      </c>
      <c r="C14" s="38"/>
      <c r="D14" s="38"/>
      <c r="E14" s="39"/>
    </row>
    <row r="15" spans="1:11" ht="15.75" thickBot="1" x14ac:dyDescent="0.3">
      <c r="A15" s="20" t="s">
        <v>89</v>
      </c>
      <c r="B15" s="57" t="s">
        <v>10</v>
      </c>
      <c r="C15" s="58"/>
      <c r="D15" s="58"/>
      <c r="E15" s="59"/>
    </row>
    <row r="16" spans="1:11" ht="102.75" thickBot="1" x14ac:dyDescent="0.3">
      <c r="A16" s="20" t="s">
        <v>91</v>
      </c>
      <c r="B16" s="8" t="s">
        <v>11</v>
      </c>
      <c r="C16" s="9" t="s">
        <v>12</v>
      </c>
      <c r="D16" s="40">
        <f>E16*495.8*12</f>
        <v>7555.9920000000002</v>
      </c>
      <c r="E16" s="43">
        <v>1.27</v>
      </c>
    </row>
    <row r="17" spans="1:5" ht="64.5" thickBot="1" x14ac:dyDescent="0.3">
      <c r="A17" s="20" t="s">
        <v>92</v>
      </c>
      <c r="B17" s="8" t="s">
        <v>13</v>
      </c>
      <c r="C17" s="9" t="s">
        <v>14</v>
      </c>
      <c r="D17" s="41"/>
      <c r="E17" s="44"/>
    </row>
    <row r="18" spans="1:5" ht="39" thickBot="1" x14ac:dyDescent="0.3">
      <c r="A18" s="20" t="s">
        <v>93</v>
      </c>
      <c r="B18" s="8" t="s">
        <v>15</v>
      </c>
      <c r="C18" s="9" t="s">
        <v>14</v>
      </c>
      <c r="D18" s="41"/>
      <c r="E18" s="44"/>
    </row>
    <row r="19" spans="1:5" ht="39" thickBot="1" x14ac:dyDescent="0.3">
      <c r="A19" s="20" t="s">
        <v>94</v>
      </c>
      <c r="B19" s="8" t="s">
        <v>16</v>
      </c>
      <c r="C19" s="9" t="s">
        <v>14</v>
      </c>
      <c r="D19" s="41"/>
      <c r="E19" s="44"/>
    </row>
    <row r="20" spans="1:5" ht="26.25" thickBot="1" x14ac:dyDescent="0.3">
      <c r="A20" s="20" t="s">
        <v>95</v>
      </c>
      <c r="B20" s="8" t="s">
        <v>17</v>
      </c>
      <c r="C20" s="9" t="s">
        <v>14</v>
      </c>
      <c r="D20" s="42"/>
      <c r="E20" s="45"/>
    </row>
    <row r="21" spans="1:5" ht="15.75" thickBot="1" x14ac:dyDescent="0.3">
      <c r="A21" s="20" t="s">
        <v>18</v>
      </c>
      <c r="B21" s="57" t="s">
        <v>19</v>
      </c>
      <c r="C21" s="58"/>
      <c r="D21" s="58"/>
      <c r="E21" s="59"/>
    </row>
    <row r="22" spans="1:5" ht="51.75" thickBot="1" x14ac:dyDescent="0.3">
      <c r="A22" s="20" t="s">
        <v>96</v>
      </c>
      <c r="B22" s="8" t="s">
        <v>20</v>
      </c>
      <c r="C22" s="9" t="s">
        <v>14</v>
      </c>
      <c r="D22" s="40">
        <f>E22*495.8*12</f>
        <v>18562.752</v>
      </c>
      <c r="E22" s="43">
        <v>3.12</v>
      </c>
    </row>
    <row r="23" spans="1:5" ht="51.75" thickBot="1" x14ac:dyDescent="0.3">
      <c r="A23" s="20" t="s">
        <v>97</v>
      </c>
      <c r="B23" s="8" t="s">
        <v>21</v>
      </c>
      <c r="C23" s="9" t="s">
        <v>14</v>
      </c>
      <c r="D23" s="41"/>
      <c r="E23" s="44"/>
    </row>
    <row r="24" spans="1:5" ht="26.25" thickBot="1" x14ac:dyDescent="0.3">
      <c r="A24" s="20" t="s">
        <v>98</v>
      </c>
      <c r="B24" s="8" t="s">
        <v>22</v>
      </c>
      <c r="C24" s="9" t="s">
        <v>23</v>
      </c>
      <c r="D24" s="41"/>
      <c r="E24" s="44"/>
    </row>
    <row r="25" spans="1:5" ht="26.25" thickBot="1" x14ac:dyDescent="0.3">
      <c r="A25" s="20" t="s">
        <v>99</v>
      </c>
      <c r="B25" s="8" t="s">
        <v>24</v>
      </c>
      <c r="C25" s="9" t="s">
        <v>23</v>
      </c>
      <c r="D25" s="41"/>
      <c r="E25" s="44"/>
    </row>
    <row r="26" spans="1:5" ht="26.25" thickBot="1" x14ac:dyDescent="0.3">
      <c r="A26" s="20" t="s">
        <v>100</v>
      </c>
      <c r="B26" s="8" t="s">
        <v>25</v>
      </c>
      <c r="C26" s="9" t="s">
        <v>14</v>
      </c>
      <c r="D26" s="42"/>
      <c r="E26" s="45"/>
    </row>
    <row r="27" spans="1:5" ht="15.75" thickBot="1" x14ac:dyDescent="0.3">
      <c r="A27" s="20" t="s">
        <v>90</v>
      </c>
      <c r="B27" s="57" t="s">
        <v>26</v>
      </c>
      <c r="C27" s="58"/>
      <c r="D27" s="58"/>
      <c r="E27" s="59"/>
    </row>
    <row r="28" spans="1:5" ht="51.75" thickBot="1" x14ac:dyDescent="0.3">
      <c r="A28" s="20" t="s">
        <v>101</v>
      </c>
      <c r="B28" s="8" t="s">
        <v>27</v>
      </c>
      <c r="C28" s="9" t="s">
        <v>14</v>
      </c>
      <c r="D28" s="54">
        <f>E28*495.8*12</f>
        <v>21240.072</v>
      </c>
      <c r="E28" s="43">
        <v>3.57</v>
      </c>
    </row>
    <row r="29" spans="1:5" ht="51.75" thickBot="1" x14ac:dyDescent="0.3">
      <c r="A29" s="20" t="s">
        <v>102</v>
      </c>
      <c r="B29" s="8" t="s">
        <v>28</v>
      </c>
      <c r="C29" s="9" t="s">
        <v>14</v>
      </c>
      <c r="D29" s="55"/>
      <c r="E29" s="44"/>
    </row>
    <row r="30" spans="1:5" ht="39" thickBot="1" x14ac:dyDescent="0.3">
      <c r="A30" s="20" t="s">
        <v>103</v>
      </c>
      <c r="B30" s="8" t="s">
        <v>29</v>
      </c>
      <c r="C30" s="9" t="s">
        <v>23</v>
      </c>
      <c r="D30" s="55"/>
      <c r="E30" s="44"/>
    </row>
    <row r="31" spans="1:5" ht="26.25" thickBot="1" x14ac:dyDescent="0.3">
      <c r="A31" s="20" t="s">
        <v>104</v>
      </c>
      <c r="B31" s="8" t="s">
        <v>30</v>
      </c>
      <c r="C31" s="9" t="s">
        <v>23</v>
      </c>
      <c r="D31" s="55"/>
      <c r="E31" s="44"/>
    </row>
    <row r="32" spans="1:5" ht="26.25" thickBot="1" x14ac:dyDescent="0.3">
      <c r="A32" s="20" t="s">
        <v>105</v>
      </c>
      <c r="B32" s="8" t="s">
        <v>31</v>
      </c>
      <c r="C32" s="9" t="s">
        <v>14</v>
      </c>
      <c r="D32" s="55"/>
      <c r="E32" s="44"/>
    </row>
    <row r="33" spans="1:5" ht="39" thickBot="1" x14ac:dyDescent="0.3">
      <c r="A33" s="20" t="s">
        <v>106</v>
      </c>
      <c r="B33" s="8" t="s">
        <v>32</v>
      </c>
      <c r="C33" s="9" t="s">
        <v>14</v>
      </c>
      <c r="D33" s="55"/>
      <c r="E33" s="44"/>
    </row>
    <row r="34" spans="1:5" ht="26.25" thickBot="1" x14ac:dyDescent="0.3">
      <c r="A34" s="20" t="s">
        <v>107</v>
      </c>
      <c r="B34" s="8" t="s">
        <v>33</v>
      </c>
      <c r="C34" s="9" t="s">
        <v>14</v>
      </c>
      <c r="D34" s="56"/>
      <c r="E34" s="45"/>
    </row>
    <row r="35" spans="1:5" ht="15.75" thickBot="1" x14ac:dyDescent="0.3">
      <c r="A35" s="20" t="s">
        <v>108</v>
      </c>
      <c r="B35" s="57" t="s">
        <v>34</v>
      </c>
      <c r="C35" s="58"/>
      <c r="D35" s="58"/>
      <c r="E35" s="59"/>
    </row>
    <row r="36" spans="1:5" ht="26.25" thickBot="1" x14ac:dyDescent="0.3">
      <c r="A36" s="20" t="s">
        <v>109</v>
      </c>
      <c r="B36" s="8" t="s">
        <v>35</v>
      </c>
      <c r="C36" s="9" t="s">
        <v>36</v>
      </c>
      <c r="D36" s="40">
        <f>E36*495.8*12</f>
        <v>13327.104000000001</v>
      </c>
      <c r="E36" s="43">
        <v>2.2400000000000002</v>
      </c>
    </row>
    <row r="37" spans="1:5" ht="39" thickBot="1" x14ac:dyDescent="0.3">
      <c r="A37" s="20" t="s">
        <v>110</v>
      </c>
      <c r="B37" s="8" t="s">
        <v>37</v>
      </c>
      <c r="C37" s="9" t="s">
        <v>14</v>
      </c>
      <c r="D37" s="41"/>
      <c r="E37" s="44"/>
    </row>
    <row r="38" spans="1:5" ht="51.75" thickBot="1" x14ac:dyDescent="0.3">
      <c r="A38" s="20" t="s">
        <v>111</v>
      </c>
      <c r="B38" s="8" t="s">
        <v>38</v>
      </c>
      <c r="C38" s="9" t="s">
        <v>14</v>
      </c>
      <c r="D38" s="41"/>
      <c r="E38" s="44"/>
    </row>
    <row r="39" spans="1:5" ht="39" thickBot="1" x14ac:dyDescent="0.3">
      <c r="A39" s="20" t="s">
        <v>112</v>
      </c>
      <c r="B39" s="8" t="s">
        <v>39</v>
      </c>
      <c r="C39" s="9" t="s">
        <v>14</v>
      </c>
      <c r="D39" s="41"/>
      <c r="E39" s="44"/>
    </row>
    <row r="40" spans="1:5" ht="39" thickBot="1" x14ac:dyDescent="0.3">
      <c r="A40" s="20" t="s">
        <v>113</v>
      </c>
      <c r="B40" s="8" t="s">
        <v>40</v>
      </c>
      <c r="C40" s="9" t="s">
        <v>14</v>
      </c>
      <c r="D40" s="42"/>
      <c r="E40" s="45"/>
    </row>
    <row r="41" spans="1:5" ht="15.75" thickBot="1" x14ac:dyDescent="0.3">
      <c r="A41" s="20" t="s">
        <v>114</v>
      </c>
      <c r="B41" s="57" t="s">
        <v>41</v>
      </c>
      <c r="C41" s="58"/>
      <c r="D41" s="58"/>
      <c r="E41" s="59"/>
    </row>
    <row r="42" spans="1:5" ht="26.25" thickBot="1" x14ac:dyDescent="0.3">
      <c r="A42" s="20" t="s">
        <v>115</v>
      </c>
      <c r="B42" s="8" t="s">
        <v>42</v>
      </c>
      <c r="C42" s="9" t="s">
        <v>36</v>
      </c>
      <c r="D42" s="54">
        <f>E42*495.8*12</f>
        <v>43491.576000000001</v>
      </c>
      <c r="E42" s="43">
        <v>7.31</v>
      </c>
    </row>
    <row r="43" spans="1:5" ht="26.25" thickBot="1" x14ac:dyDescent="0.3">
      <c r="A43" s="20" t="s">
        <v>116</v>
      </c>
      <c r="B43" s="10" t="s">
        <v>43</v>
      </c>
      <c r="C43" s="10" t="s">
        <v>23</v>
      </c>
      <c r="D43" s="55"/>
      <c r="E43" s="44"/>
    </row>
    <row r="44" spans="1:5" ht="26.25" thickBot="1" x14ac:dyDescent="0.3">
      <c r="A44" s="20" t="s">
        <v>117</v>
      </c>
      <c r="B44" s="9" t="s">
        <v>44</v>
      </c>
      <c r="C44" s="9" t="s">
        <v>23</v>
      </c>
      <c r="D44" s="55"/>
      <c r="E44" s="44"/>
    </row>
    <row r="45" spans="1:5" ht="39" thickBot="1" x14ac:dyDescent="0.3">
      <c r="A45" s="20" t="s">
        <v>118</v>
      </c>
      <c r="B45" s="8" t="s">
        <v>45</v>
      </c>
      <c r="C45" s="9" t="s">
        <v>14</v>
      </c>
      <c r="D45" s="56"/>
      <c r="E45" s="45"/>
    </row>
    <row r="46" spans="1:5" ht="25.5" customHeight="1" thickBot="1" x14ac:dyDescent="0.3">
      <c r="A46" s="22"/>
      <c r="B46" s="37" t="s">
        <v>46</v>
      </c>
      <c r="C46" s="38"/>
      <c r="D46" s="38"/>
      <c r="E46" s="39"/>
    </row>
    <row r="47" spans="1:5" ht="39" thickBot="1" x14ac:dyDescent="0.3">
      <c r="A47" s="20" t="s">
        <v>119</v>
      </c>
      <c r="B47" s="8" t="s">
        <v>47</v>
      </c>
      <c r="C47" s="9" t="s">
        <v>48</v>
      </c>
      <c r="D47" s="54">
        <f>E47*495.8*12</f>
        <v>31770.864000000001</v>
      </c>
      <c r="E47" s="43">
        <v>5.34</v>
      </c>
    </row>
    <row r="48" spans="1:5" ht="29.25" thickBot="1" x14ac:dyDescent="0.3">
      <c r="A48" s="20" t="s">
        <v>120</v>
      </c>
      <c r="B48" s="8" t="s">
        <v>49</v>
      </c>
      <c r="C48" s="9" t="s">
        <v>14</v>
      </c>
      <c r="D48" s="55"/>
      <c r="E48" s="44"/>
    </row>
    <row r="49" spans="1:5" ht="64.5" thickBot="1" x14ac:dyDescent="0.3">
      <c r="A49" s="20" t="s">
        <v>121</v>
      </c>
      <c r="B49" s="8" t="s">
        <v>50</v>
      </c>
      <c r="C49" s="9" t="s">
        <v>23</v>
      </c>
      <c r="D49" s="55"/>
      <c r="E49" s="44"/>
    </row>
    <row r="50" spans="1:5" ht="26.25" thickBot="1" x14ac:dyDescent="0.3">
      <c r="A50" s="20" t="s">
        <v>122</v>
      </c>
      <c r="B50" s="8" t="s">
        <v>51</v>
      </c>
      <c r="C50" s="9" t="s">
        <v>14</v>
      </c>
      <c r="D50" s="55"/>
      <c r="E50" s="44"/>
    </row>
    <row r="51" spans="1:5" ht="26.25" thickBot="1" x14ac:dyDescent="0.3">
      <c r="A51" s="20" t="s">
        <v>123</v>
      </c>
      <c r="B51" s="8" t="s">
        <v>52</v>
      </c>
      <c r="C51" s="9" t="s">
        <v>14</v>
      </c>
      <c r="D51" s="55"/>
      <c r="E51" s="44"/>
    </row>
    <row r="52" spans="1:5" ht="26.25" thickBot="1" x14ac:dyDescent="0.3">
      <c r="A52" s="20" t="s">
        <v>124</v>
      </c>
      <c r="B52" s="8" t="s">
        <v>53</v>
      </c>
      <c r="C52" s="9" t="s">
        <v>36</v>
      </c>
      <c r="D52" s="55"/>
      <c r="E52" s="44"/>
    </row>
    <row r="53" spans="1:5" ht="26.25" thickBot="1" x14ac:dyDescent="0.3">
      <c r="A53" s="20" t="s">
        <v>125</v>
      </c>
      <c r="B53" s="8" t="s">
        <v>54</v>
      </c>
      <c r="C53" s="9" t="s">
        <v>14</v>
      </c>
      <c r="D53" s="55"/>
      <c r="E53" s="44"/>
    </row>
    <row r="54" spans="1:5" ht="26.25" thickBot="1" x14ac:dyDescent="0.3">
      <c r="A54" s="20" t="s">
        <v>126</v>
      </c>
      <c r="B54" s="8" t="s">
        <v>55</v>
      </c>
      <c r="C54" s="9" t="s">
        <v>14</v>
      </c>
      <c r="D54" s="55"/>
      <c r="E54" s="44"/>
    </row>
    <row r="55" spans="1:5" ht="26.25" thickBot="1" x14ac:dyDescent="0.3">
      <c r="A55" s="20" t="s">
        <v>127</v>
      </c>
      <c r="B55" s="8" t="s">
        <v>56</v>
      </c>
      <c r="C55" s="9" t="s">
        <v>14</v>
      </c>
      <c r="D55" s="56"/>
      <c r="E55" s="45"/>
    </row>
    <row r="56" spans="1:5" ht="16.5" thickBot="1" x14ac:dyDescent="0.3">
      <c r="A56" s="22"/>
      <c r="B56" s="37" t="s">
        <v>57</v>
      </c>
      <c r="C56" s="38"/>
      <c r="D56" s="38"/>
      <c r="E56" s="39"/>
    </row>
    <row r="57" spans="1:5" ht="77.25" thickBot="1" x14ac:dyDescent="0.3">
      <c r="A57" s="20" t="s">
        <v>128</v>
      </c>
      <c r="B57" s="8" t="s">
        <v>58</v>
      </c>
      <c r="C57" s="9" t="s">
        <v>59</v>
      </c>
      <c r="D57" s="54">
        <f>E57*495.8*12</f>
        <v>6901.5359999999991</v>
      </c>
      <c r="E57" s="43">
        <v>1.1599999999999999</v>
      </c>
    </row>
    <row r="58" spans="1:5" ht="39" thickBot="1" x14ac:dyDescent="0.3">
      <c r="A58" s="20" t="s">
        <v>129</v>
      </c>
      <c r="B58" s="8" t="s">
        <v>60</v>
      </c>
      <c r="C58" s="9" t="s">
        <v>61</v>
      </c>
      <c r="D58" s="56"/>
      <c r="E58" s="45"/>
    </row>
    <row r="59" spans="1:5" ht="15.75" thickBot="1" x14ac:dyDescent="0.3">
      <c r="A59" s="37" t="s">
        <v>62</v>
      </c>
      <c r="B59" s="38"/>
      <c r="C59" s="38"/>
      <c r="D59" s="38"/>
      <c r="E59" s="39"/>
    </row>
    <row r="60" spans="1:5" ht="39" thickBot="1" x14ac:dyDescent="0.3">
      <c r="A60" s="20" t="s">
        <v>130</v>
      </c>
      <c r="B60" s="8" t="s">
        <v>63</v>
      </c>
      <c r="C60" s="9" t="s">
        <v>64</v>
      </c>
      <c r="D60" s="40">
        <f>E60*495.8*12</f>
        <v>10590.288</v>
      </c>
      <c r="E60" s="43">
        <v>1.78</v>
      </c>
    </row>
    <row r="61" spans="1:5" ht="26.25" thickBot="1" x14ac:dyDescent="0.3">
      <c r="A61" s="20" t="s">
        <v>131</v>
      </c>
      <c r="B61" s="8" t="s">
        <v>65</v>
      </c>
      <c r="C61" s="9" t="s">
        <v>66</v>
      </c>
      <c r="D61" s="41"/>
      <c r="E61" s="44"/>
    </row>
    <row r="62" spans="1:5" ht="77.25" thickBot="1" x14ac:dyDescent="0.3">
      <c r="A62" s="20" t="s">
        <v>132</v>
      </c>
      <c r="B62" s="8" t="s">
        <v>67</v>
      </c>
      <c r="C62" s="9" t="s">
        <v>36</v>
      </c>
      <c r="D62" s="41"/>
      <c r="E62" s="44"/>
    </row>
    <row r="63" spans="1:5" ht="39" thickBot="1" x14ac:dyDescent="0.3">
      <c r="A63" s="20" t="s">
        <v>133</v>
      </c>
      <c r="B63" s="8" t="s">
        <v>68</v>
      </c>
      <c r="C63" s="9" t="s">
        <v>66</v>
      </c>
      <c r="D63" s="41"/>
      <c r="E63" s="44"/>
    </row>
    <row r="64" spans="1:5" ht="15.75" thickBot="1" x14ac:dyDescent="0.3">
      <c r="A64" s="20" t="s">
        <v>134</v>
      </c>
      <c r="B64" s="8" t="s">
        <v>69</v>
      </c>
      <c r="C64" s="9" t="s">
        <v>70</v>
      </c>
      <c r="D64" s="42"/>
      <c r="E64" s="45"/>
    </row>
    <row r="65" spans="1:11" ht="25.5" customHeight="1" thickBot="1" x14ac:dyDescent="0.3">
      <c r="A65" s="37" t="s">
        <v>71</v>
      </c>
      <c r="B65" s="38"/>
      <c r="C65" s="38"/>
      <c r="D65" s="38"/>
      <c r="E65" s="39"/>
    </row>
    <row r="66" spans="1:11" ht="16.5" thickBot="1" x14ac:dyDescent="0.3">
      <c r="A66" s="20" t="s">
        <v>135</v>
      </c>
      <c r="B66" s="11" t="s">
        <v>72</v>
      </c>
      <c r="C66" s="12"/>
      <c r="D66" s="40">
        <f>E66*495.8*12</f>
        <v>8269.9439999999995</v>
      </c>
      <c r="E66" s="43">
        <v>1.39</v>
      </c>
    </row>
    <row r="67" spans="1:11" ht="77.25" thickBot="1" x14ac:dyDescent="0.3">
      <c r="A67" s="20" t="s">
        <v>136</v>
      </c>
      <c r="B67" s="8" t="s">
        <v>73</v>
      </c>
      <c r="C67" s="9" t="s">
        <v>14</v>
      </c>
      <c r="D67" s="41"/>
      <c r="E67" s="44"/>
    </row>
    <row r="68" spans="1:11" ht="39" thickBot="1" x14ac:dyDescent="0.3">
      <c r="A68" s="20" t="s">
        <v>137</v>
      </c>
      <c r="B68" s="8" t="s">
        <v>74</v>
      </c>
      <c r="C68" s="9" t="s">
        <v>66</v>
      </c>
      <c r="D68" s="41"/>
      <c r="E68" s="44"/>
    </row>
    <row r="69" spans="1:11" ht="16.5" thickBot="1" x14ac:dyDescent="0.3">
      <c r="A69" s="20" t="s">
        <v>138</v>
      </c>
      <c r="B69" s="11" t="s">
        <v>75</v>
      </c>
      <c r="C69" s="12"/>
      <c r="D69" s="41"/>
      <c r="E69" s="44"/>
    </row>
    <row r="70" spans="1:11" ht="39" thickBot="1" x14ac:dyDescent="0.3">
      <c r="A70" s="20" t="s">
        <v>139</v>
      </c>
      <c r="B70" s="8" t="s">
        <v>74</v>
      </c>
      <c r="C70" s="9" t="s">
        <v>64</v>
      </c>
      <c r="D70" s="42"/>
      <c r="E70" s="45"/>
    </row>
    <row r="71" spans="1:11" ht="15.75" thickBot="1" x14ac:dyDescent="0.3">
      <c r="A71" s="46" t="s">
        <v>76</v>
      </c>
      <c r="B71" s="47"/>
      <c r="C71" s="47"/>
      <c r="D71" s="47"/>
      <c r="E71" s="48"/>
    </row>
    <row r="72" spans="1:11" ht="39" thickBot="1" x14ac:dyDescent="0.3">
      <c r="A72" s="23" t="s">
        <v>140</v>
      </c>
      <c r="B72" s="13" t="s">
        <v>77</v>
      </c>
      <c r="C72" s="49" t="s">
        <v>78</v>
      </c>
      <c r="D72" s="49">
        <f>E72*495.8*12</f>
        <v>10828.272000000001</v>
      </c>
      <c r="E72" s="51">
        <v>1.82</v>
      </c>
    </row>
    <row r="73" spans="1:11" ht="39" thickBot="1" x14ac:dyDescent="0.3">
      <c r="A73" s="24" t="s">
        <v>141</v>
      </c>
      <c r="B73" s="14" t="s">
        <v>79</v>
      </c>
      <c r="C73" s="50"/>
      <c r="D73" s="50"/>
      <c r="E73" s="52"/>
    </row>
    <row r="74" spans="1:11" ht="15.75" thickBot="1" x14ac:dyDescent="0.3">
      <c r="A74" s="53" t="s">
        <v>80</v>
      </c>
      <c r="B74" s="35"/>
      <c r="C74" s="35"/>
      <c r="D74" s="35"/>
      <c r="E74" s="36"/>
    </row>
    <row r="75" spans="1:11" ht="39" thickBot="1" x14ac:dyDescent="0.3">
      <c r="A75" s="24" t="s">
        <v>142</v>
      </c>
      <c r="B75" s="14" t="s">
        <v>81</v>
      </c>
      <c r="C75" s="14" t="s">
        <v>14</v>
      </c>
      <c r="D75" s="15">
        <f>E75*495.8*12</f>
        <v>773.44800000000009</v>
      </c>
      <c r="E75" s="30">
        <v>0.13</v>
      </c>
    </row>
    <row r="76" spans="1:11" ht="15.75" thickBot="1" x14ac:dyDescent="0.3">
      <c r="A76" s="34" t="s">
        <v>82</v>
      </c>
      <c r="B76" s="35"/>
      <c r="C76" s="35"/>
      <c r="D76" s="35"/>
      <c r="E76" s="36"/>
    </row>
    <row r="77" spans="1:11" ht="26.25" thickBot="1" x14ac:dyDescent="0.3">
      <c r="A77" s="23" t="s">
        <v>143</v>
      </c>
      <c r="B77" s="13" t="s">
        <v>83</v>
      </c>
      <c r="C77" s="16">
        <v>12</v>
      </c>
      <c r="D77" s="17">
        <f>E77*495.8*12</f>
        <v>35995.08</v>
      </c>
      <c r="E77" s="31">
        <v>6.05</v>
      </c>
    </row>
    <row r="78" spans="1:11" ht="16.5" thickBot="1" x14ac:dyDescent="0.3">
      <c r="A78" s="22"/>
      <c r="B78" s="11" t="s">
        <v>84</v>
      </c>
      <c r="C78" s="18"/>
      <c r="D78" s="25">
        <f>D16+D22+D28+D36+D42+D47+D57+D60+D66+D72+D75+D77</f>
        <v>209306.92799999996</v>
      </c>
      <c r="E78" s="25">
        <f>E16+E22+E28+E36+E42+E47+E57+E60+E66+E72+E75+E77</f>
        <v>35.18</v>
      </c>
    </row>
    <row r="79" spans="1:11" ht="15.75" x14ac:dyDescent="0.25">
      <c r="K79" s="19"/>
    </row>
  </sheetData>
  <mergeCells count="42">
    <mergeCell ref="A74:E74"/>
    <mergeCell ref="A76:E76"/>
    <mergeCell ref="A65:E65"/>
    <mergeCell ref="D66:D70"/>
    <mergeCell ref="E66:E70"/>
    <mergeCell ref="A71:E71"/>
    <mergeCell ref="C72:C73"/>
    <mergeCell ref="D72:D73"/>
    <mergeCell ref="E72:E73"/>
    <mergeCell ref="B56:E56"/>
    <mergeCell ref="D57:D58"/>
    <mergeCell ref="E57:E58"/>
    <mergeCell ref="A59:E59"/>
    <mergeCell ref="D60:D64"/>
    <mergeCell ref="E60:E64"/>
    <mergeCell ref="B41:E41"/>
    <mergeCell ref="D42:D45"/>
    <mergeCell ref="E42:E45"/>
    <mergeCell ref="B46:E46"/>
    <mergeCell ref="D47:D55"/>
    <mergeCell ref="E47:E55"/>
    <mergeCell ref="B27:E27"/>
    <mergeCell ref="D28:D34"/>
    <mergeCell ref="E28:E34"/>
    <mergeCell ref="B35:E35"/>
    <mergeCell ref="D36:D40"/>
    <mergeCell ref="E36:E40"/>
    <mergeCell ref="D22:D26"/>
    <mergeCell ref="E22:E26"/>
    <mergeCell ref="A2:E2"/>
    <mergeCell ref="D3:E3"/>
    <mergeCell ref="D4:E4"/>
    <mergeCell ref="A6:E6"/>
    <mergeCell ref="A7:E7"/>
    <mergeCell ref="A9:A13"/>
    <mergeCell ref="B9:B13"/>
    <mergeCell ref="C9:C13"/>
    <mergeCell ref="B14:E14"/>
    <mergeCell ref="B15:E15"/>
    <mergeCell ref="D16:D20"/>
    <mergeCell ref="E16:E20"/>
    <mergeCell ref="B21:E21"/>
  </mergeCells>
  <pageMargins left="0.7" right="0.7" top="0.75" bottom="0.75" header="0.3" footer="0.3"/>
  <pageSetup paperSize="9" orientation="portrait" horizontalDpi="0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9"/>
  <sheetViews>
    <sheetView tabSelected="1" topLeftCell="A43" workbookViewId="0">
      <selection activeCell="G19" sqref="G19"/>
    </sheetView>
  </sheetViews>
  <sheetFormatPr defaultRowHeight="15" x14ac:dyDescent="0.25"/>
  <cols>
    <col min="1" max="1" width="17.28515625" style="21" customWidth="1"/>
    <col min="2" max="2" width="19.5703125" customWidth="1"/>
    <col min="3" max="3" width="17.28515625" customWidth="1"/>
    <col min="4" max="4" width="18.42578125" customWidth="1"/>
    <col min="5" max="5" width="20.42578125" style="26" customWidth="1"/>
  </cols>
  <sheetData>
    <row r="2" spans="1:11" x14ac:dyDescent="0.25">
      <c r="A2" s="32" t="s">
        <v>0</v>
      </c>
      <c r="B2" s="32"/>
      <c r="C2" s="32"/>
      <c r="D2" s="32"/>
      <c r="E2" s="32"/>
      <c r="K2" s="1"/>
    </row>
    <row r="3" spans="1:11" x14ac:dyDescent="0.25">
      <c r="D3" s="32" t="s">
        <v>85</v>
      </c>
      <c r="E3" s="32"/>
    </row>
    <row r="4" spans="1:11" x14ac:dyDescent="0.25">
      <c r="D4" s="32" t="s">
        <v>226</v>
      </c>
      <c r="E4" s="32"/>
      <c r="K4" s="2" t="s">
        <v>86</v>
      </c>
    </row>
    <row r="5" spans="1:11" x14ac:dyDescent="0.25">
      <c r="K5" s="2"/>
    </row>
    <row r="6" spans="1:11" x14ac:dyDescent="0.25">
      <c r="A6" s="33" t="s">
        <v>87</v>
      </c>
      <c r="B6" s="33"/>
      <c r="C6" s="33"/>
      <c r="D6" s="33"/>
      <c r="E6" s="33"/>
    </row>
    <row r="7" spans="1:11" x14ac:dyDescent="0.25">
      <c r="A7" s="33" t="s">
        <v>227</v>
      </c>
      <c r="B7" s="33"/>
      <c r="C7" s="33"/>
      <c r="D7" s="33"/>
      <c r="E7" s="33"/>
      <c r="K7" s="3"/>
    </row>
    <row r="8" spans="1:11" ht="16.5" thickBot="1" x14ac:dyDescent="0.3">
      <c r="K8" s="4"/>
    </row>
    <row r="9" spans="1:11" x14ac:dyDescent="0.25">
      <c r="A9" s="60" t="s">
        <v>2</v>
      </c>
      <c r="B9" s="54" t="s">
        <v>3</v>
      </c>
      <c r="C9" s="54" t="s">
        <v>4</v>
      </c>
      <c r="D9" s="5"/>
      <c r="E9" s="27"/>
    </row>
    <row r="10" spans="1:11" x14ac:dyDescent="0.25">
      <c r="A10" s="61"/>
      <c r="B10" s="55"/>
      <c r="C10" s="55"/>
      <c r="D10" s="6"/>
      <c r="E10" s="28"/>
    </row>
    <row r="11" spans="1:11" ht="28.5" x14ac:dyDescent="0.25">
      <c r="A11" s="61"/>
      <c r="B11" s="55"/>
      <c r="C11" s="55"/>
      <c r="D11" s="6" t="s">
        <v>5</v>
      </c>
      <c r="E11" s="28" t="s">
        <v>7</v>
      </c>
    </row>
    <row r="12" spans="1:11" x14ac:dyDescent="0.25">
      <c r="A12" s="61"/>
      <c r="B12" s="55"/>
      <c r="C12" s="55"/>
      <c r="D12" s="6" t="s">
        <v>6</v>
      </c>
      <c r="E12" s="28" t="s">
        <v>8</v>
      </c>
    </row>
    <row r="13" spans="1:11" ht="16.5" thickBot="1" x14ac:dyDescent="0.3">
      <c r="A13" s="62"/>
      <c r="B13" s="56"/>
      <c r="C13" s="56"/>
      <c r="D13" s="7"/>
      <c r="E13" s="29"/>
    </row>
    <row r="14" spans="1:11" ht="25.5" customHeight="1" thickBot="1" x14ac:dyDescent="0.3">
      <c r="A14" s="22"/>
      <c r="B14" s="37" t="s">
        <v>9</v>
      </c>
      <c r="C14" s="38"/>
      <c r="D14" s="38"/>
      <c r="E14" s="39"/>
    </row>
    <row r="15" spans="1:11" ht="15.75" thickBot="1" x14ac:dyDescent="0.3">
      <c r="A15" s="20" t="s">
        <v>89</v>
      </c>
      <c r="B15" s="57" t="s">
        <v>10</v>
      </c>
      <c r="C15" s="58"/>
      <c r="D15" s="58"/>
      <c r="E15" s="59"/>
    </row>
    <row r="16" spans="1:11" ht="102.75" thickBot="1" x14ac:dyDescent="0.3">
      <c r="A16" s="20" t="s">
        <v>91</v>
      </c>
      <c r="B16" s="8" t="s">
        <v>11</v>
      </c>
      <c r="C16" s="9" t="s">
        <v>12</v>
      </c>
      <c r="D16" s="40">
        <f>E16*559.5*12</f>
        <v>8526.7800000000007</v>
      </c>
      <c r="E16" s="43">
        <v>1.27</v>
      </c>
    </row>
    <row r="17" spans="1:5" ht="64.5" thickBot="1" x14ac:dyDescent="0.3">
      <c r="A17" s="20" t="s">
        <v>92</v>
      </c>
      <c r="B17" s="8" t="s">
        <v>13</v>
      </c>
      <c r="C17" s="9" t="s">
        <v>14</v>
      </c>
      <c r="D17" s="41"/>
      <c r="E17" s="44"/>
    </row>
    <row r="18" spans="1:5" ht="39" thickBot="1" x14ac:dyDescent="0.3">
      <c r="A18" s="20" t="s">
        <v>93</v>
      </c>
      <c r="B18" s="8" t="s">
        <v>15</v>
      </c>
      <c r="C18" s="9" t="s">
        <v>14</v>
      </c>
      <c r="D18" s="41"/>
      <c r="E18" s="44"/>
    </row>
    <row r="19" spans="1:5" ht="39" thickBot="1" x14ac:dyDescent="0.3">
      <c r="A19" s="20" t="s">
        <v>94</v>
      </c>
      <c r="B19" s="8" t="s">
        <v>16</v>
      </c>
      <c r="C19" s="9" t="s">
        <v>14</v>
      </c>
      <c r="D19" s="41"/>
      <c r="E19" s="44"/>
    </row>
    <row r="20" spans="1:5" ht="26.25" thickBot="1" x14ac:dyDescent="0.3">
      <c r="A20" s="20" t="s">
        <v>95</v>
      </c>
      <c r="B20" s="8" t="s">
        <v>17</v>
      </c>
      <c r="C20" s="9" t="s">
        <v>14</v>
      </c>
      <c r="D20" s="42"/>
      <c r="E20" s="45"/>
    </row>
    <row r="21" spans="1:5" ht="15.75" thickBot="1" x14ac:dyDescent="0.3">
      <c r="A21" s="20" t="s">
        <v>18</v>
      </c>
      <c r="B21" s="57" t="s">
        <v>19</v>
      </c>
      <c r="C21" s="58"/>
      <c r="D21" s="58"/>
      <c r="E21" s="59"/>
    </row>
    <row r="22" spans="1:5" ht="51.75" thickBot="1" x14ac:dyDescent="0.3">
      <c r="A22" s="20" t="s">
        <v>96</v>
      </c>
      <c r="B22" s="8" t="s">
        <v>20</v>
      </c>
      <c r="C22" s="9" t="s">
        <v>14</v>
      </c>
      <c r="D22" s="40">
        <f>E22*559.5*12</f>
        <v>20947.68</v>
      </c>
      <c r="E22" s="43">
        <v>3.12</v>
      </c>
    </row>
    <row r="23" spans="1:5" ht="51.75" thickBot="1" x14ac:dyDescent="0.3">
      <c r="A23" s="20" t="s">
        <v>97</v>
      </c>
      <c r="B23" s="8" t="s">
        <v>21</v>
      </c>
      <c r="C23" s="9" t="s">
        <v>14</v>
      </c>
      <c r="D23" s="41"/>
      <c r="E23" s="44"/>
    </row>
    <row r="24" spans="1:5" ht="26.25" thickBot="1" x14ac:dyDescent="0.3">
      <c r="A24" s="20" t="s">
        <v>98</v>
      </c>
      <c r="B24" s="8" t="s">
        <v>22</v>
      </c>
      <c r="C24" s="9" t="s">
        <v>23</v>
      </c>
      <c r="D24" s="41"/>
      <c r="E24" s="44"/>
    </row>
    <row r="25" spans="1:5" ht="26.25" thickBot="1" x14ac:dyDescent="0.3">
      <c r="A25" s="20" t="s">
        <v>99</v>
      </c>
      <c r="B25" s="8" t="s">
        <v>24</v>
      </c>
      <c r="C25" s="9" t="s">
        <v>23</v>
      </c>
      <c r="D25" s="41"/>
      <c r="E25" s="44"/>
    </row>
    <row r="26" spans="1:5" ht="26.25" thickBot="1" x14ac:dyDescent="0.3">
      <c r="A26" s="20" t="s">
        <v>100</v>
      </c>
      <c r="B26" s="8" t="s">
        <v>25</v>
      </c>
      <c r="C26" s="9" t="s">
        <v>14</v>
      </c>
      <c r="D26" s="42"/>
      <c r="E26" s="45"/>
    </row>
    <row r="27" spans="1:5" ht="15.75" thickBot="1" x14ac:dyDescent="0.3">
      <c r="A27" s="20" t="s">
        <v>90</v>
      </c>
      <c r="B27" s="57" t="s">
        <v>26</v>
      </c>
      <c r="C27" s="58"/>
      <c r="D27" s="58"/>
      <c r="E27" s="59"/>
    </row>
    <row r="28" spans="1:5" ht="51.75" thickBot="1" x14ac:dyDescent="0.3">
      <c r="A28" s="20" t="s">
        <v>101</v>
      </c>
      <c r="B28" s="8" t="s">
        <v>27</v>
      </c>
      <c r="C28" s="9" t="s">
        <v>14</v>
      </c>
      <c r="D28" s="54">
        <f>E28*559.5*12</f>
        <v>23968.98</v>
      </c>
      <c r="E28" s="43">
        <v>3.57</v>
      </c>
    </row>
    <row r="29" spans="1:5" ht="51.75" thickBot="1" x14ac:dyDescent="0.3">
      <c r="A29" s="20" t="s">
        <v>102</v>
      </c>
      <c r="B29" s="8" t="s">
        <v>28</v>
      </c>
      <c r="C29" s="9" t="s">
        <v>14</v>
      </c>
      <c r="D29" s="55"/>
      <c r="E29" s="44"/>
    </row>
    <row r="30" spans="1:5" ht="39" thickBot="1" x14ac:dyDescent="0.3">
      <c r="A30" s="20" t="s">
        <v>103</v>
      </c>
      <c r="B30" s="8" t="s">
        <v>29</v>
      </c>
      <c r="C30" s="9" t="s">
        <v>23</v>
      </c>
      <c r="D30" s="55"/>
      <c r="E30" s="44"/>
    </row>
    <row r="31" spans="1:5" ht="26.25" thickBot="1" x14ac:dyDescent="0.3">
      <c r="A31" s="20" t="s">
        <v>104</v>
      </c>
      <c r="B31" s="8" t="s">
        <v>30</v>
      </c>
      <c r="C31" s="9" t="s">
        <v>23</v>
      </c>
      <c r="D31" s="55"/>
      <c r="E31" s="44"/>
    </row>
    <row r="32" spans="1:5" ht="26.25" thickBot="1" x14ac:dyDescent="0.3">
      <c r="A32" s="20" t="s">
        <v>105</v>
      </c>
      <c r="B32" s="8" t="s">
        <v>31</v>
      </c>
      <c r="C32" s="9" t="s">
        <v>14</v>
      </c>
      <c r="D32" s="55"/>
      <c r="E32" s="44"/>
    </row>
    <row r="33" spans="1:5" ht="39" thickBot="1" x14ac:dyDescent="0.3">
      <c r="A33" s="20" t="s">
        <v>106</v>
      </c>
      <c r="B33" s="8" t="s">
        <v>32</v>
      </c>
      <c r="C33" s="9" t="s">
        <v>14</v>
      </c>
      <c r="D33" s="55"/>
      <c r="E33" s="44"/>
    </row>
    <row r="34" spans="1:5" ht="26.25" thickBot="1" x14ac:dyDescent="0.3">
      <c r="A34" s="20" t="s">
        <v>107</v>
      </c>
      <c r="B34" s="8" t="s">
        <v>33</v>
      </c>
      <c r="C34" s="9" t="s">
        <v>14</v>
      </c>
      <c r="D34" s="56"/>
      <c r="E34" s="45"/>
    </row>
    <row r="35" spans="1:5" ht="15.75" thickBot="1" x14ac:dyDescent="0.3">
      <c r="A35" s="20" t="s">
        <v>108</v>
      </c>
      <c r="B35" s="57" t="s">
        <v>34</v>
      </c>
      <c r="C35" s="58"/>
      <c r="D35" s="58"/>
      <c r="E35" s="59"/>
    </row>
    <row r="36" spans="1:5" ht="26.25" thickBot="1" x14ac:dyDescent="0.3">
      <c r="A36" s="20" t="s">
        <v>109</v>
      </c>
      <c r="B36" s="8" t="s">
        <v>35</v>
      </c>
      <c r="C36" s="9" t="s">
        <v>36</v>
      </c>
      <c r="D36" s="40">
        <f>E36*559.5*12</f>
        <v>15039.360000000002</v>
      </c>
      <c r="E36" s="43">
        <v>2.2400000000000002</v>
      </c>
    </row>
    <row r="37" spans="1:5" ht="39" thickBot="1" x14ac:dyDescent="0.3">
      <c r="A37" s="20" t="s">
        <v>110</v>
      </c>
      <c r="B37" s="8" t="s">
        <v>37</v>
      </c>
      <c r="C37" s="9" t="s">
        <v>14</v>
      </c>
      <c r="D37" s="41"/>
      <c r="E37" s="44"/>
    </row>
    <row r="38" spans="1:5" ht="51.75" thickBot="1" x14ac:dyDescent="0.3">
      <c r="A38" s="20" t="s">
        <v>111</v>
      </c>
      <c r="B38" s="8" t="s">
        <v>38</v>
      </c>
      <c r="C38" s="9" t="s">
        <v>14</v>
      </c>
      <c r="D38" s="41"/>
      <c r="E38" s="44"/>
    </row>
    <row r="39" spans="1:5" ht="39" thickBot="1" x14ac:dyDescent="0.3">
      <c r="A39" s="20" t="s">
        <v>112</v>
      </c>
      <c r="B39" s="8" t="s">
        <v>39</v>
      </c>
      <c r="C39" s="9" t="s">
        <v>14</v>
      </c>
      <c r="D39" s="41"/>
      <c r="E39" s="44"/>
    </row>
    <row r="40" spans="1:5" ht="39" thickBot="1" x14ac:dyDescent="0.3">
      <c r="A40" s="20" t="s">
        <v>113</v>
      </c>
      <c r="B40" s="8" t="s">
        <v>40</v>
      </c>
      <c r="C40" s="9" t="s">
        <v>14</v>
      </c>
      <c r="D40" s="42"/>
      <c r="E40" s="45"/>
    </row>
    <row r="41" spans="1:5" ht="15.75" thickBot="1" x14ac:dyDescent="0.3">
      <c r="A41" s="20" t="s">
        <v>114</v>
      </c>
      <c r="B41" s="57" t="s">
        <v>41</v>
      </c>
      <c r="C41" s="58"/>
      <c r="D41" s="58"/>
      <c r="E41" s="59"/>
    </row>
    <row r="42" spans="1:5" ht="26.25" thickBot="1" x14ac:dyDescent="0.3">
      <c r="A42" s="20" t="s">
        <v>115</v>
      </c>
      <c r="B42" s="8" t="s">
        <v>42</v>
      </c>
      <c r="C42" s="9" t="s">
        <v>36</v>
      </c>
      <c r="D42" s="54">
        <f>E42*559.5*12</f>
        <v>49079.34</v>
      </c>
      <c r="E42" s="43">
        <v>7.31</v>
      </c>
    </row>
    <row r="43" spans="1:5" ht="26.25" thickBot="1" x14ac:dyDescent="0.3">
      <c r="A43" s="20" t="s">
        <v>116</v>
      </c>
      <c r="B43" s="10" t="s">
        <v>43</v>
      </c>
      <c r="C43" s="10" t="s">
        <v>23</v>
      </c>
      <c r="D43" s="55"/>
      <c r="E43" s="44"/>
    </row>
    <row r="44" spans="1:5" ht="26.25" thickBot="1" x14ac:dyDescent="0.3">
      <c r="A44" s="20" t="s">
        <v>117</v>
      </c>
      <c r="B44" s="9" t="s">
        <v>44</v>
      </c>
      <c r="C44" s="9" t="s">
        <v>23</v>
      </c>
      <c r="D44" s="55"/>
      <c r="E44" s="44"/>
    </row>
    <row r="45" spans="1:5" ht="39" thickBot="1" x14ac:dyDescent="0.3">
      <c r="A45" s="20" t="s">
        <v>118</v>
      </c>
      <c r="B45" s="8" t="s">
        <v>45</v>
      </c>
      <c r="C45" s="9" t="s">
        <v>14</v>
      </c>
      <c r="D45" s="56"/>
      <c r="E45" s="45"/>
    </row>
    <row r="46" spans="1:5" ht="25.5" customHeight="1" thickBot="1" x14ac:dyDescent="0.3">
      <c r="A46" s="22"/>
      <c r="B46" s="37" t="s">
        <v>46</v>
      </c>
      <c r="C46" s="38"/>
      <c r="D46" s="38"/>
      <c r="E46" s="39"/>
    </row>
    <row r="47" spans="1:5" ht="39" thickBot="1" x14ac:dyDescent="0.3">
      <c r="A47" s="20" t="s">
        <v>119</v>
      </c>
      <c r="B47" s="8" t="s">
        <v>47</v>
      </c>
      <c r="C47" s="9" t="s">
        <v>48</v>
      </c>
      <c r="D47" s="54">
        <f>E47*559.5*12</f>
        <v>35852.76</v>
      </c>
      <c r="E47" s="43">
        <v>5.34</v>
      </c>
    </row>
    <row r="48" spans="1:5" ht="29.25" thickBot="1" x14ac:dyDescent="0.3">
      <c r="A48" s="20" t="s">
        <v>120</v>
      </c>
      <c r="B48" s="8" t="s">
        <v>49</v>
      </c>
      <c r="C48" s="9" t="s">
        <v>14</v>
      </c>
      <c r="D48" s="55"/>
      <c r="E48" s="44"/>
    </row>
    <row r="49" spans="1:5" ht="64.5" thickBot="1" x14ac:dyDescent="0.3">
      <c r="A49" s="20" t="s">
        <v>121</v>
      </c>
      <c r="B49" s="8" t="s">
        <v>50</v>
      </c>
      <c r="C49" s="9" t="s">
        <v>23</v>
      </c>
      <c r="D49" s="55"/>
      <c r="E49" s="44"/>
    </row>
    <row r="50" spans="1:5" ht="26.25" thickBot="1" x14ac:dyDescent="0.3">
      <c r="A50" s="20" t="s">
        <v>122</v>
      </c>
      <c r="B50" s="8" t="s">
        <v>51</v>
      </c>
      <c r="C50" s="9" t="s">
        <v>14</v>
      </c>
      <c r="D50" s="55"/>
      <c r="E50" s="44"/>
    </row>
    <row r="51" spans="1:5" ht="26.25" thickBot="1" x14ac:dyDescent="0.3">
      <c r="A51" s="20" t="s">
        <v>123</v>
      </c>
      <c r="B51" s="8" t="s">
        <v>52</v>
      </c>
      <c r="C51" s="9" t="s">
        <v>14</v>
      </c>
      <c r="D51" s="55"/>
      <c r="E51" s="44"/>
    </row>
    <row r="52" spans="1:5" ht="26.25" thickBot="1" x14ac:dyDescent="0.3">
      <c r="A52" s="20" t="s">
        <v>124</v>
      </c>
      <c r="B52" s="8" t="s">
        <v>53</v>
      </c>
      <c r="C52" s="9" t="s">
        <v>36</v>
      </c>
      <c r="D52" s="55"/>
      <c r="E52" s="44"/>
    </row>
    <row r="53" spans="1:5" ht="26.25" thickBot="1" x14ac:dyDescent="0.3">
      <c r="A53" s="20" t="s">
        <v>125</v>
      </c>
      <c r="B53" s="8" t="s">
        <v>54</v>
      </c>
      <c r="C53" s="9" t="s">
        <v>14</v>
      </c>
      <c r="D53" s="55"/>
      <c r="E53" s="44"/>
    </row>
    <row r="54" spans="1:5" ht="26.25" thickBot="1" x14ac:dyDescent="0.3">
      <c r="A54" s="20" t="s">
        <v>126</v>
      </c>
      <c r="B54" s="8" t="s">
        <v>55</v>
      </c>
      <c r="C54" s="9" t="s">
        <v>14</v>
      </c>
      <c r="D54" s="55"/>
      <c r="E54" s="44"/>
    </row>
    <row r="55" spans="1:5" ht="26.25" thickBot="1" x14ac:dyDescent="0.3">
      <c r="A55" s="20" t="s">
        <v>127</v>
      </c>
      <c r="B55" s="8" t="s">
        <v>56</v>
      </c>
      <c r="C55" s="9" t="s">
        <v>14</v>
      </c>
      <c r="D55" s="56"/>
      <c r="E55" s="45"/>
    </row>
    <row r="56" spans="1:5" ht="16.5" thickBot="1" x14ac:dyDescent="0.3">
      <c r="A56" s="22"/>
      <c r="B56" s="37" t="s">
        <v>57</v>
      </c>
      <c r="C56" s="38"/>
      <c r="D56" s="38"/>
      <c r="E56" s="39"/>
    </row>
    <row r="57" spans="1:5" ht="77.25" thickBot="1" x14ac:dyDescent="0.3">
      <c r="A57" s="20" t="s">
        <v>128</v>
      </c>
      <c r="B57" s="8" t="s">
        <v>58</v>
      </c>
      <c r="C57" s="9" t="s">
        <v>59</v>
      </c>
      <c r="D57" s="54">
        <f>E57*559.5*12</f>
        <v>7788.24</v>
      </c>
      <c r="E57" s="43">
        <v>1.1599999999999999</v>
      </c>
    </row>
    <row r="58" spans="1:5" ht="39" thickBot="1" x14ac:dyDescent="0.3">
      <c r="A58" s="20" t="s">
        <v>129</v>
      </c>
      <c r="B58" s="8" t="s">
        <v>60</v>
      </c>
      <c r="C58" s="9" t="s">
        <v>61</v>
      </c>
      <c r="D58" s="56"/>
      <c r="E58" s="45"/>
    </row>
    <row r="59" spans="1:5" ht="15.75" thickBot="1" x14ac:dyDescent="0.3">
      <c r="A59" s="37" t="s">
        <v>62</v>
      </c>
      <c r="B59" s="38"/>
      <c r="C59" s="38"/>
      <c r="D59" s="38"/>
      <c r="E59" s="39"/>
    </row>
    <row r="60" spans="1:5" ht="39" thickBot="1" x14ac:dyDescent="0.3">
      <c r="A60" s="20" t="s">
        <v>130</v>
      </c>
      <c r="B60" s="8" t="s">
        <v>63</v>
      </c>
      <c r="C60" s="9" t="s">
        <v>64</v>
      </c>
      <c r="D60" s="40">
        <f>E60*559.5*12</f>
        <v>11950.92</v>
      </c>
      <c r="E60" s="43">
        <v>1.78</v>
      </c>
    </row>
    <row r="61" spans="1:5" ht="26.25" thickBot="1" x14ac:dyDescent="0.3">
      <c r="A61" s="20" t="s">
        <v>131</v>
      </c>
      <c r="B61" s="8" t="s">
        <v>65</v>
      </c>
      <c r="C61" s="9" t="s">
        <v>66</v>
      </c>
      <c r="D61" s="41"/>
      <c r="E61" s="44"/>
    </row>
    <row r="62" spans="1:5" ht="77.25" thickBot="1" x14ac:dyDescent="0.3">
      <c r="A62" s="20" t="s">
        <v>132</v>
      </c>
      <c r="B62" s="8" t="s">
        <v>67</v>
      </c>
      <c r="C62" s="9" t="s">
        <v>36</v>
      </c>
      <c r="D62" s="41"/>
      <c r="E62" s="44"/>
    </row>
    <row r="63" spans="1:5" ht="39" thickBot="1" x14ac:dyDescent="0.3">
      <c r="A63" s="20" t="s">
        <v>133</v>
      </c>
      <c r="B63" s="8" t="s">
        <v>68</v>
      </c>
      <c r="C63" s="9" t="s">
        <v>66</v>
      </c>
      <c r="D63" s="41"/>
      <c r="E63" s="44"/>
    </row>
    <row r="64" spans="1:5" ht="15.75" thickBot="1" x14ac:dyDescent="0.3">
      <c r="A64" s="20" t="s">
        <v>134</v>
      </c>
      <c r="B64" s="8" t="s">
        <v>69</v>
      </c>
      <c r="C64" s="9" t="s">
        <v>70</v>
      </c>
      <c r="D64" s="42"/>
      <c r="E64" s="45"/>
    </row>
    <row r="65" spans="1:11" ht="25.5" customHeight="1" thickBot="1" x14ac:dyDescent="0.3">
      <c r="A65" s="37" t="s">
        <v>71</v>
      </c>
      <c r="B65" s="38"/>
      <c r="C65" s="38"/>
      <c r="D65" s="38"/>
      <c r="E65" s="39"/>
    </row>
    <row r="66" spans="1:11" ht="16.5" thickBot="1" x14ac:dyDescent="0.3">
      <c r="A66" s="20" t="s">
        <v>135</v>
      </c>
      <c r="B66" s="11" t="s">
        <v>72</v>
      </c>
      <c r="C66" s="12"/>
      <c r="D66" s="40">
        <f>E66*559.5*12</f>
        <v>9332.4599999999991</v>
      </c>
      <c r="E66" s="43">
        <v>1.39</v>
      </c>
    </row>
    <row r="67" spans="1:11" ht="77.25" thickBot="1" x14ac:dyDescent="0.3">
      <c r="A67" s="20" t="s">
        <v>136</v>
      </c>
      <c r="B67" s="8" t="s">
        <v>73</v>
      </c>
      <c r="C67" s="9" t="s">
        <v>14</v>
      </c>
      <c r="D67" s="41"/>
      <c r="E67" s="44"/>
    </row>
    <row r="68" spans="1:11" ht="39" thickBot="1" x14ac:dyDescent="0.3">
      <c r="A68" s="20" t="s">
        <v>137</v>
      </c>
      <c r="B68" s="8" t="s">
        <v>74</v>
      </c>
      <c r="C68" s="9" t="s">
        <v>66</v>
      </c>
      <c r="D68" s="41"/>
      <c r="E68" s="44"/>
    </row>
    <row r="69" spans="1:11" ht="16.5" thickBot="1" x14ac:dyDescent="0.3">
      <c r="A69" s="20" t="s">
        <v>138</v>
      </c>
      <c r="B69" s="11" t="s">
        <v>75</v>
      </c>
      <c r="C69" s="12"/>
      <c r="D69" s="41"/>
      <c r="E69" s="44"/>
    </row>
    <row r="70" spans="1:11" ht="39" thickBot="1" x14ac:dyDescent="0.3">
      <c r="A70" s="20" t="s">
        <v>139</v>
      </c>
      <c r="B70" s="8" t="s">
        <v>74</v>
      </c>
      <c r="C70" s="9" t="s">
        <v>64</v>
      </c>
      <c r="D70" s="42"/>
      <c r="E70" s="45"/>
    </row>
    <row r="71" spans="1:11" ht="15.75" thickBot="1" x14ac:dyDescent="0.3">
      <c r="A71" s="46" t="s">
        <v>76</v>
      </c>
      <c r="B71" s="47"/>
      <c r="C71" s="47"/>
      <c r="D71" s="47"/>
      <c r="E71" s="48"/>
    </row>
    <row r="72" spans="1:11" ht="39" thickBot="1" x14ac:dyDescent="0.3">
      <c r="A72" s="23" t="s">
        <v>140</v>
      </c>
      <c r="B72" s="13" t="s">
        <v>77</v>
      </c>
      <c r="C72" s="49" t="s">
        <v>78</v>
      </c>
      <c r="D72" s="49">
        <f>E72*559.5*12</f>
        <v>12219.480000000001</v>
      </c>
      <c r="E72" s="51">
        <v>1.82</v>
      </c>
    </row>
    <row r="73" spans="1:11" ht="39" thickBot="1" x14ac:dyDescent="0.3">
      <c r="A73" s="24" t="s">
        <v>141</v>
      </c>
      <c r="B73" s="14" t="s">
        <v>79</v>
      </c>
      <c r="C73" s="50"/>
      <c r="D73" s="50"/>
      <c r="E73" s="52"/>
    </row>
    <row r="74" spans="1:11" ht="15.75" thickBot="1" x14ac:dyDescent="0.3">
      <c r="A74" s="53" t="s">
        <v>80</v>
      </c>
      <c r="B74" s="35"/>
      <c r="C74" s="35"/>
      <c r="D74" s="35"/>
      <c r="E74" s="36"/>
    </row>
    <row r="75" spans="1:11" ht="39" thickBot="1" x14ac:dyDescent="0.3">
      <c r="A75" s="24" t="s">
        <v>142</v>
      </c>
      <c r="B75" s="14" t="s">
        <v>81</v>
      </c>
      <c r="C75" s="14" t="s">
        <v>14</v>
      </c>
      <c r="D75" s="15">
        <f>E75*559.5*12</f>
        <v>872.81999999999994</v>
      </c>
      <c r="E75" s="30">
        <v>0.13</v>
      </c>
    </row>
    <row r="76" spans="1:11" ht="15.75" thickBot="1" x14ac:dyDescent="0.3">
      <c r="A76" s="34" t="s">
        <v>82</v>
      </c>
      <c r="B76" s="35"/>
      <c r="C76" s="35"/>
      <c r="D76" s="35"/>
      <c r="E76" s="36"/>
    </row>
    <row r="77" spans="1:11" ht="26.25" thickBot="1" x14ac:dyDescent="0.3">
      <c r="A77" s="23" t="s">
        <v>143</v>
      </c>
      <c r="B77" s="13" t="s">
        <v>83</v>
      </c>
      <c r="C77" s="16">
        <v>12</v>
      </c>
      <c r="D77" s="17">
        <f>E77*559.5*12</f>
        <v>40619.699999999997</v>
      </c>
      <c r="E77" s="31">
        <v>6.05</v>
      </c>
    </row>
    <row r="78" spans="1:11" ht="16.5" thickBot="1" x14ac:dyDescent="0.3">
      <c r="A78" s="22"/>
      <c r="B78" s="11" t="s">
        <v>84</v>
      </c>
      <c r="C78" s="18"/>
      <c r="D78" s="25">
        <f>D16+D22+D28+D36+D42+D47+D57+D60+D66+D72+D75+D77</f>
        <v>236198.52000000002</v>
      </c>
      <c r="E78" s="25">
        <f>E16+E22+E28+E36+E42+E47+E57+E60+E66+E72+E75+E77</f>
        <v>35.18</v>
      </c>
    </row>
    <row r="79" spans="1:11" ht="15.75" x14ac:dyDescent="0.25">
      <c r="K79" s="19"/>
    </row>
  </sheetData>
  <mergeCells count="42">
    <mergeCell ref="A74:E74"/>
    <mergeCell ref="A76:E76"/>
    <mergeCell ref="A65:E65"/>
    <mergeCell ref="D66:D70"/>
    <mergeCell ref="E66:E70"/>
    <mergeCell ref="A71:E71"/>
    <mergeCell ref="C72:C73"/>
    <mergeCell ref="D72:D73"/>
    <mergeCell ref="E72:E73"/>
    <mergeCell ref="B56:E56"/>
    <mergeCell ref="D57:D58"/>
    <mergeCell ref="E57:E58"/>
    <mergeCell ref="A59:E59"/>
    <mergeCell ref="D60:D64"/>
    <mergeCell ref="E60:E64"/>
    <mergeCell ref="B41:E41"/>
    <mergeCell ref="D42:D45"/>
    <mergeCell ref="E42:E45"/>
    <mergeCell ref="B46:E46"/>
    <mergeCell ref="D47:D55"/>
    <mergeCell ref="E47:E55"/>
    <mergeCell ref="B27:E27"/>
    <mergeCell ref="D28:D34"/>
    <mergeCell ref="E28:E34"/>
    <mergeCell ref="B35:E35"/>
    <mergeCell ref="D36:D40"/>
    <mergeCell ref="E36:E40"/>
    <mergeCell ref="B14:E14"/>
    <mergeCell ref="B15:E15"/>
    <mergeCell ref="D16:D20"/>
    <mergeCell ref="E16:E20"/>
    <mergeCell ref="B21:E21"/>
    <mergeCell ref="D22:D26"/>
    <mergeCell ref="E22:E26"/>
    <mergeCell ref="A2:E2"/>
    <mergeCell ref="D3:E3"/>
    <mergeCell ref="D4:E4"/>
    <mergeCell ref="A6:E6"/>
    <mergeCell ref="A7:E7"/>
    <mergeCell ref="A9:A13"/>
    <mergeCell ref="B9:B13"/>
    <mergeCell ref="C9:C1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topLeftCell="A61" workbookViewId="0">
      <selection activeCell="E78" sqref="E78"/>
    </sheetView>
  </sheetViews>
  <sheetFormatPr defaultRowHeight="15" x14ac:dyDescent="0.25"/>
  <cols>
    <col min="1" max="1" width="17.28515625" style="21" customWidth="1"/>
    <col min="2" max="2" width="24.85546875" customWidth="1"/>
    <col min="3" max="3" width="17.28515625" customWidth="1"/>
    <col min="4" max="4" width="18.42578125" customWidth="1"/>
    <col min="5" max="5" width="20.42578125" style="26" customWidth="1"/>
  </cols>
  <sheetData>
    <row r="1" spans="1:11" x14ac:dyDescent="0.25">
      <c r="A1" s="21" t="s">
        <v>216</v>
      </c>
    </row>
    <row r="2" spans="1:11" x14ac:dyDescent="0.25">
      <c r="A2" s="32" t="s">
        <v>0</v>
      </c>
      <c r="B2" s="32"/>
      <c r="C2" s="32"/>
      <c r="D2" s="32"/>
      <c r="E2" s="32"/>
      <c r="K2" s="1"/>
    </row>
    <row r="3" spans="1:11" x14ac:dyDescent="0.25">
      <c r="D3" s="32" t="s">
        <v>85</v>
      </c>
      <c r="E3" s="32"/>
    </row>
    <row r="4" spans="1:11" x14ac:dyDescent="0.25">
      <c r="D4" s="32" t="s">
        <v>148</v>
      </c>
      <c r="E4" s="32"/>
      <c r="K4" s="2" t="s">
        <v>86</v>
      </c>
    </row>
    <row r="5" spans="1:11" x14ac:dyDescent="0.25">
      <c r="K5" s="2"/>
    </row>
    <row r="6" spans="1:11" x14ac:dyDescent="0.25">
      <c r="A6" s="33" t="s">
        <v>87</v>
      </c>
      <c r="B6" s="33"/>
      <c r="C6" s="33"/>
      <c r="D6" s="33"/>
      <c r="E6" s="33"/>
    </row>
    <row r="7" spans="1:11" x14ac:dyDescent="0.25">
      <c r="A7" s="33" t="s">
        <v>149</v>
      </c>
      <c r="B7" s="33"/>
      <c r="C7" s="33"/>
      <c r="D7" s="33"/>
      <c r="E7" s="33"/>
      <c r="K7" s="3"/>
    </row>
    <row r="8" spans="1:11" ht="16.5" thickBot="1" x14ac:dyDescent="0.3">
      <c r="K8" s="4"/>
    </row>
    <row r="9" spans="1:11" x14ac:dyDescent="0.25">
      <c r="A9" s="60" t="s">
        <v>2</v>
      </c>
      <c r="B9" s="54" t="s">
        <v>3</v>
      </c>
      <c r="C9" s="54" t="s">
        <v>4</v>
      </c>
      <c r="D9" s="5"/>
      <c r="E9" s="27"/>
    </row>
    <row r="10" spans="1:11" x14ac:dyDescent="0.25">
      <c r="A10" s="61"/>
      <c r="B10" s="55"/>
      <c r="C10" s="55"/>
      <c r="D10" s="6"/>
      <c r="E10" s="28"/>
    </row>
    <row r="11" spans="1:11" ht="28.5" x14ac:dyDescent="0.25">
      <c r="A11" s="61"/>
      <c r="B11" s="55"/>
      <c r="C11" s="55"/>
      <c r="D11" s="6" t="s">
        <v>5</v>
      </c>
      <c r="E11" s="28" t="s">
        <v>7</v>
      </c>
    </row>
    <row r="12" spans="1:11" x14ac:dyDescent="0.25">
      <c r="A12" s="61"/>
      <c r="B12" s="55"/>
      <c r="C12" s="55"/>
      <c r="D12" s="6" t="s">
        <v>6</v>
      </c>
      <c r="E12" s="28" t="s">
        <v>8</v>
      </c>
    </row>
    <row r="13" spans="1:11" ht="16.5" thickBot="1" x14ac:dyDescent="0.3">
      <c r="A13" s="62"/>
      <c r="B13" s="56"/>
      <c r="C13" s="56"/>
      <c r="D13" s="7"/>
      <c r="E13" s="29"/>
    </row>
    <row r="14" spans="1:11" ht="25.5" customHeight="1" thickBot="1" x14ac:dyDescent="0.3">
      <c r="A14" s="22"/>
      <c r="B14" s="37" t="s">
        <v>9</v>
      </c>
      <c r="C14" s="38"/>
      <c r="D14" s="38"/>
      <c r="E14" s="39"/>
    </row>
    <row r="15" spans="1:11" ht="15.75" thickBot="1" x14ac:dyDescent="0.3">
      <c r="A15" s="20" t="s">
        <v>89</v>
      </c>
      <c r="B15" s="57" t="s">
        <v>10</v>
      </c>
      <c r="C15" s="58"/>
      <c r="D15" s="58"/>
      <c r="E15" s="59"/>
    </row>
    <row r="16" spans="1:11" ht="90" thickBot="1" x14ac:dyDescent="0.3">
      <c r="A16" s="20" t="s">
        <v>91</v>
      </c>
      <c r="B16" s="8" t="s">
        <v>11</v>
      </c>
      <c r="C16" s="9" t="s">
        <v>12</v>
      </c>
      <c r="D16" s="40">
        <f>E16*374.8*12</f>
        <v>5711.9520000000002</v>
      </c>
      <c r="E16" s="43">
        <v>1.27</v>
      </c>
    </row>
    <row r="17" spans="1:5" ht="39" thickBot="1" x14ac:dyDescent="0.3">
      <c r="A17" s="20" t="s">
        <v>92</v>
      </c>
      <c r="B17" s="8" t="s">
        <v>13</v>
      </c>
      <c r="C17" s="9" t="s">
        <v>14</v>
      </c>
      <c r="D17" s="41"/>
      <c r="E17" s="44"/>
    </row>
    <row r="18" spans="1:5" ht="26.25" thickBot="1" x14ac:dyDescent="0.3">
      <c r="A18" s="20" t="s">
        <v>93</v>
      </c>
      <c r="B18" s="8" t="s">
        <v>15</v>
      </c>
      <c r="C18" s="9" t="s">
        <v>14</v>
      </c>
      <c r="D18" s="41"/>
      <c r="E18" s="44"/>
    </row>
    <row r="19" spans="1:5" ht="26.25" thickBot="1" x14ac:dyDescent="0.3">
      <c r="A19" s="20" t="s">
        <v>94</v>
      </c>
      <c r="B19" s="8" t="s">
        <v>16</v>
      </c>
      <c r="C19" s="9" t="s">
        <v>14</v>
      </c>
      <c r="D19" s="41"/>
      <c r="E19" s="44"/>
    </row>
    <row r="20" spans="1:5" ht="26.25" thickBot="1" x14ac:dyDescent="0.3">
      <c r="A20" s="20" t="s">
        <v>95</v>
      </c>
      <c r="B20" s="8" t="s">
        <v>17</v>
      </c>
      <c r="C20" s="9" t="s">
        <v>14</v>
      </c>
      <c r="D20" s="42"/>
      <c r="E20" s="45"/>
    </row>
    <row r="21" spans="1:5" ht="15.75" thickBot="1" x14ac:dyDescent="0.3">
      <c r="A21" s="20" t="s">
        <v>18</v>
      </c>
      <c r="B21" s="57" t="s">
        <v>19</v>
      </c>
      <c r="C21" s="58"/>
      <c r="D21" s="58"/>
      <c r="E21" s="59"/>
    </row>
    <row r="22" spans="1:5" ht="39" thickBot="1" x14ac:dyDescent="0.3">
      <c r="A22" s="20" t="s">
        <v>96</v>
      </c>
      <c r="B22" s="8" t="s">
        <v>20</v>
      </c>
      <c r="C22" s="9" t="s">
        <v>14</v>
      </c>
      <c r="D22" s="40">
        <f>E22*374.8*12</f>
        <v>14032.511999999999</v>
      </c>
      <c r="E22" s="43">
        <v>3.12</v>
      </c>
    </row>
    <row r="23" spans="1:5" ht="39" thickBot="1" x14ac:dyDescent="0.3">
      <c r="A23" s="20" t="s">
        <v>97</v>
      </c>
      <c r="B23" s="8" t="s">
        <v>21</v>
      </c>
      <c r="C23" s="9" t="s">
        <v>14</v>
      </c>
      <c r="D23" s="41"/>
      <c r="E23" s="44"/>
    </row>
    <row r="24" spans="1:5" ht="26.25" thickBot="1" x14ac:dyDescent="0.3">
      <c r="A24" s="20" t="s">
        <v>98</v>
      </c>
      <c r="B24" s="8" t="s">
        <v>22</v>
      </c>
      <c r="C24" s="9" t="s">
        <v>23</v>
      </c>
      <c r="D24" s="41"/>
      <c r="E24" s="44"/>
    </row>
    <row r="25" spans="1:5" ht="26.25" thickBot="1" x14ac:dyDescent="0.3">
      <c r="A25" s="20" t="s">
        <v>99</v>
      </c>
      <c r="B25" s="8" t="s">
        <v>24</v>
      </c>
      <c r="C25" s="9" t="s">
        <v>23</v>
      </c>
      <c r="D25" s="41"/>
      <c r="E25" s="44"/>
    </row>
    <row r="26" spans="1:5" ht="26.25" thickBot="1" x14ac:dyDescent="0.3">
      <c r="A26" s="20" t="s">
        <v>100</v>
      </c>
      <c r="B26" s="8" t="s">
        <v>25</v>
      </c>
      <c r="C26" s="9" t="s">
        <v>14</v>
      </c>
      <c r="D26" s="42"/>
      <c r="E26" s="45"/>
    </row>
    <row r="27" spans="1:5" ht="15.75" thickBot="1" x14ac:dyDescent="0.3">
      <c r="A27" s="20" t="s">
        <v>90</v>
      </c>
      <c r="B27" s="57" t="s">
        <v>26</v>
      </c>
      <c r="C27" s="58"/>
      <c r="D27" s="58"/>
      <c r="E27" s="59"/>
    </row>
    <row r="28" spans="1:5" ht="39" thickBot="1" x14ac:dyDescent="0.3">
      <c r="A28" s="20" t="s">
        <v>101</v>
      </c>
      <c r="B28" s="8" t="s">
        <v>27</v>
      </c>
      <c r="C28" s="9" t="s">
        <v>14</v>
      </c>
      <c r="D28" s="54">
        <f>E28*374.8*12</f>
        <v>16056.432000000001</v>
      </c>
      <c r="E28" s="43">
        <v>3.57</v>
      </c>
    </row>
    <row r="29" spans="1:5" ht="39" thickBot="1" x14ac:dyDescent="0.3">
      <c r="A29" s="20" t="s">
        <v>102</v>
      </c>
      <c r="B29" s="8" t="s">
        <v>28</v>
      </c>
      <c r="C29" s="9" t="s">
        <v>14</v>
      </c>
      <c r="D29" s="55"/>
      <c r="E29" s="44"/>
    </row>
    <row r="30" spans="1:5" ht="26.25" thickBot="1" x14ac:dyDescent="0.3">
      <c r="A30" s="20" t="s">
        <v>103</v>
      </c>
      <c r="B30" s="8" t="s">
        <v>29</v>
      </c>
      <c r="C30" s="9" t="s">
        <v>23</v>
      </c>
      <c r="D30" s="55"/>
      <c r="E30" s="44"/>
    </row>
    <row r="31" spans="1:5" ht="26.25" thickBot="1" x14ac:dyDescent="0.3">
      <c r="A31" s="20" t="s">
        <v>104</v>
      </c>
      <c r="B31" s="8" t="s">
        <v>30</v>
      </c>
      <c r="C31" s="9" t="s">
        <v>23</v>
      </c>
      <c r="D31" s="55"/>
      <c r="E31" s="44"/>
    </row>
    <row r="32" spans="1:5" ht="26.25" thickBot="1" x14ac:dyDescent="0.3">
      <c r="A32" s="20" t="s">
        <v>105</v>
      </c>
      <c r="B32" s="8" t="s">
        <v>31</v>
      </c>
      <c r="C32" s="9" t="s">
        <v>14</v>
      </c>
      <c r="D32" s="55"/>
      <c r="E32" s="44"/>
    </row>
    <row r="33" spans="1:5" ht="26.25" thickBot="1" x14ac:dyDescent="0.3">
      <c r="A33" s="20" t="s">
        <v>106</v>
      </c>
      <c r="B33" s="8" t="s">
        <v>32</v>
      </c>
      <c r="C33" s="9" t="s">
        <v>14</v>
      </c>
      <c r="D33" s="55"/>
      <c r="E33" s="44"/>
    </row>
    <row r="34" spans="1:5" ht="26.25" thickBot="1" x14ac:dyDescent="0.3">
      <c r="A34" s="20" t="s">
        <v>107</v>
      </c>
      <c r="B34" s="8" t="s">
        <v>33</v>
      </c>
      <c r="C34" s="9" t="s">
        <v>14</v>
      </c>
      <c r="D34" s="56"/>
      <c r="E34" s="45"/>
    </row>
    <row r="35" spans="1:5" ht="15.75" thickBot="1" x14ac:dyDescent="0.3">
      <c r="A35" s="20" t="s">
        <v>108</v>
      </c>
      <c r="B35" s="57" t="s">
        <v>34</v>
      </c>
      <c r="C35" s="58"/>
      <c r="D35" s="58"/>
      <c r="E35" s="59"/>
    </row>
    <row r="36" spans="1:5" ht="26.25" thickBot="1" x14ac:dyDescent="0.3">
      <c r="A36" s="20" t="s">
        <v>109</v>
      </c>
      <c r="B36" s="8" t="s">
        <v>35</v>
      </c>
      <c r="C36" s="9" t="s">
        <v>36</v>
      </c>
      <c r="D36" s="40">
        <f>E36*374.8*12</f>
        <v>10074.624000000002</v>
      </c>
      <c r="E36" s="43">
        <v>2.2400000000000002</v>
      </c>
    </row>
    <row r="37" spans="1:5" ht="26.25" thickBot="1" x14ac:dyDescent="0.3">
      <c r="A37" s="20" t="s">
        <v>110</v>
      </c>
      <c r="B37" s="8" t="s">
        <v>37</v>
      </c>
      <c r="C37" s="9" t="s">
        <v>14</v>
      </c>
      <c r="D37" s="41"/>
      <c r="E37" s="44"/>
    </row>
    <row r="38" spans="1:5" ht="39" thickBot="1" x14ac:dyDescent="0.3">
      <c r="A38" s="20" t="s">
        <v>111</v>
      </c>
      <c r="B38" s="8" t="s">
        <v>38</v>
      </c>
      <c r="C38" s="9" t="s">
        <v>14</v>
      </c>
      <c r="D38" s="41"/>
      <c r="E38" s="44"/>
    </row>
    <row r="39" spans="1:5" ht="26.25" thickBot="1" x14ac:dyDescent="0.3">
      <c r="A39" s="20" t="s">
        <v>112</v>
      </c>
      <c r="B39" s="8" t="s">
        <v>39</v>
      </c>
      <c r="C39" s="9" t="s">
        <v>14</v>
      </c>
      <c r="D39" s="41"/>
      <c r="E39" s="44"/>
    </row>
    <row r="40" spans="1:5" ht="26.25" thickBot="1" x14ac:dyDescent="0.3">
      <c r="A40" s="20" t="s">
        <v>113</v>
      </c>
      <c r="B40" s="8" t="s">
        <v>40</v>
      </c>
      <c r="C40" s="9" t="s">
        <v>14</v>
      </c>
      <c r="D40" s="42"/>
      <c r="E40" s="45"/>
    </row>
    <row r="41" spans="1:5" ht="15.75" thickBot="1" x14ac:dyDescent="0.3">
      <c r="A41" s="20" t="s">
        <v>114</v>
      </c>
      <c r="B41" s="57" t="s">
        <v>41</v>
      </c>
      <c r="C41" s="58"/>
      <c r="D41" s="58"/>
      <c r="E41" s="59"/>
    </row>
    <row r="42" spans="1:5" ht="26.25" thickBot="1" x14ac:dyDescent="0.3">
      <c r="A42" s="20" t="s">
        <v>115</v>
      </c>
      <c r="B42" s="8" t="s">
        <v>42</v>
      </c>
      <c r="C42" s="9" t="s">
        <v>36</v>
      </c>
      <c r="D42" s="54">
        <f>E42*374.8*12</f>
        <v>32877.455999999998</v>
      </c>
      <c r="E42" s="43">
        <v>7.31</v>
      </c>
    </row>
    <row r="43" spans="1:5" ht="26.25" thickBot="1" x14ac:dyDescent="0.3">
      <c r="A43" s="20" t="s">
        <v>116</v>
      </c>
      <c r="B43" s="10" t="s">
        <v>43</v>
      </c>
      <c r="C43" s="10" t="s">
        <v>23</v>
      </c>
      <c r="D43" s="55"/>
      <c r="E43" s="44"/>
    </row>
    <row r="44" spans="1:5" ht="26.25" thickBot="1" x14ac:dyDescent="0.3">
      <c r="A44" s="20" t="s">
        <v>117</v>
      </c>
      <c r="B44" s="9" t="s">
        <v>44</v>
      </c>
      <c r="C44" s="9" t="s">
        <v>23</v>
      </c>
      <c r="D44" s="55"/>
      <c r="E44" s="44"/>
    </row>
    <row r="45" spans="1:5" ht="26.25" thickBot="1" x14ac:dyDescent="0.3">
      <c r="A45" s="20" t="s">
        <v>118</v>
      </c>
      <c r="B45" s="8" t="s">
        <v>45</v>
      </c>
      <c r="C45" s="9" t="s">
        <v>14</v>
      </c>
      <c r="D45" s="56"/>
      <c r="E45" s="45"/>
    </row>
    <row r="46" spans="1:5" ht="25.5" customHeight="1" thickBot="1" x14ac:dyDescent="0.3">
      <c r="A46" s="22"/>
      <c r="B46" s="37" t="s">
        <v>46</v>
      </c>
      <c r="C46" s="38"/>
      <c r="D46" s="38"/>
      <c r="E46" s="39"/>
    </row>
    <row r="47" spans="1:5" ht="39" thickBot="1" x14ac:dyDescent="0.3">
      <c r="A47" s="20" t="s">
        <v>119</v>
      </c>
      <c r="B47" s="8" t="s">
        <v>47</v>
      </c>
      <c r="C47" s="9" t="s">
        <v>48</v>
      </c>
      <c r="D47" s="54">
        <f>E47*374.8*12</f>
        <v>24017.184000000001</v>
      </c>
      <c r="E47" s="43">
        <v>5.34</v>
      </c>
    </row>
    <row r="48" spans="1:5" ht="29.25" thickBot="1" x14ac:dyDescent="0.3">
      <c r="A48" s="20" t="s">
        <v>120</v>
      </c>
      <c r="B48" s="8" t="s">
        <v>49</v>
      </c>
      <c r="C48" s="9" t="s">
        <v>14</v>
      </c>
      <c r="D48" s="55"/>
      <c r="E48" s="44"/>
    </row>
    <row r="49" spans="1:5" ht="39" thickBot="1" x14ac:dyDescent="0.3">
      <c r="A49" s="20" t="s">
        <v>121</v>
      </c>
      <c r="B49" s="8" t="s">
        <v>50</v>
      </c>
      <c r="C49" s="9" t="s">
        <v>23</v>
      </c>
      <c r="D49" s="55"/>
      <c r="E49" s="44"/>
    </row>
    <row r="50" spans="1:5" ht="26.25" thickBot="1" x14ac:dyDescent="0.3">
      <c r="A50" s="20" t="s">
        <v>122</v>
      </c>
      <c r="B50" s="8" t="s">
        <v>51</v>
      </c>
      <c r="C50" s="9" t="s">
        <v>14</v>
      </c>
      <c r="D50" s="55"/>
      <c r="E50" s="44"/>
    </row>
    <row r="51" spans="1:5" ht="26.25" thickBot="1" x14ac:dyDescent="0.3">
      <c r="A51" s="20" t="s">
        <v>123</v>
      </c>
      <c r="B51" s="8" t="s">
        <v>52</v>
      </c>
      <c r="C51" s="9" t="s">
        <v>14</v>
      </c>
      <c r="D51" s="55"/>
      <c r="E51" s="44"/>
    </row>
    <row r="52" spans="1:5" ht="26.25" thickBot="1" x14ac:dyDescent="0.3">
      <c r="A52" s="20" t="s">
        <v>124</v>
      </c>
      <c r="B52" s="8" t="s">
        <v>53</v>
      </c>
      <c r="C52" s="9" t="s">
        <v>36</v>
      </c>
      <c r="D52" s="55"/>
      <c r="E52" s="44"/>
    </row>
    <row r="53" spans="1:5" ht="26.25" thickBot="1" x14ac:dyDescent="0.3">
      <c r="A53" s="20" t="s">
        <v>125</v>
      </c>
      <c r="B53" s="8" t="s">
        <v>54</v>
      </c>
      <c r="C53" s="9" t="s">
        <v>14</v>
      </c>
      <c r="D53" s="55"/>
      <c r="E53" s="44"/>
    </row>
    <row r="54" spans="1:5" ht="26.25" thickBot="1" x14ac:dyDescent="0.3">
      <c r="A54" s="20" t="s">
        <v>126</v>
      </c>
      <c r="B54" s="8" t="s">
        <v>55</v>
      </c>
      <c r="C54" s="9" t="s">
        <v>14</v>
      </c>
      <c r="D54" s="55"/>
      <c r="E54" s="44"/>
    </row>
    <row r="55" spans="1:5" ht="26.25" thickBot="1" x14ac:dyDescent="0.3">
      <c r="A55" s="20" t="s">
        <v>127</v>
      </c>
      <c r="B55" s="8" t="s">
        <v>56</v>
      </c>
      <c r="C55" s="9" t="s">
        <v>14</v>
      </c>
      <c r="D55" s="56"/>
      <c r="E55" s="45"/>
    </row>
    <row r="56" spans="1:5" ht="16.5" thickBot="1" x14ac:dyDescent="0.3">
      <c r="A56" s="22"/>
      <c r="B56" s="37" t="s">
        <v>57</v>
      </c>
      <c r="C56" s="38"/>
      <c r="D56" s="38"/>
      <c r="E56" s="39"/>
    </row>
    <row r="57" spans="1:5" ht="64.5" thickBot="1" x14ac:dyDescent="0.3">
      <c r="A57" s="20" t="s">
        <v>128</v>
      </c>
      <c r="B57" s="8" t="s">
        <v>58</v>
      </c>
      <c r="C57" s="9" t="s">
        <v>59</v>
      </c>
      <c r="D57" s="54">
        <f>E57*374.8*12</f>
        <v>5217.2159999999994</v>
      </c>
      <c r="E57" s="43">
        <v>1.1599999999999999</v>
      </c>
    </row>
    <row r="58" spans="1:5" ht="26.25" thickBot="1" x14ac:dyDescent="0.3">
      <c r="A58" s="20" t="s">
        <v>129</v>
      </c>
      <c r="B58" s="8" t="s">
        <v>60</v>
      </c>
      <c r="C58" s="9" t="s">
        <v>61</v>
      </c>
      <c r="D58" s="56"/>
      <c r="E58" s="45"/>
    </row>
    <row r="59" spans="1:5" ht="15.75" thickBot="1" x14ac:dyDescent="0.3">
      <c r="A59" s="37" t="s">
        <v>62</v>
      </c>
      <c r="B59" s="38"/>
      <c r="C59" s="38"/>
      <c r="D59" s="38"/>
      <c r="E59" s="39"/>
    </row>
    <row r="60" spans="1:5" ht="39" thickBot="1" x14ac:dyDescent="0.3">
      <c r="A60" s="20" t="s">
        <v>130</v>
      </c>
      <c r="B60" s="8" t="s">
        <v>63</v>
      </c>
      <c r="C60" s="9" t="s">
        <v>64</v>
      </c>
      <c r="D60" s="40">
        <f>E60*374.8*12</f>
        <v>8005.7280000000001</v>
      </c>
      <c r="E60" s="43">
        <v>1.78</v>
      </c>
    </row>
    <row r="61" spans="1:5" ht="26.25" thickBot="1" x14ac:dyDescent="0.3">
      <c r="A61" s="20" t="s">
        <v>131</v>
      </c>
      <c r="B61" s="8" t="s">
        <v>65</v>
      </c>
      <c r="C61" s="9" t="s">
        <v>66</v>
      </c>
      <c r="D61" s="41"/>
      <c r="E61" s="44"/>
    </row>
    <row r="62" spans="1:5" ht="64.5" thickBot="1" x14ac:dyDescent="0.3">
      <c r="A62" s="20" t="s">
        <v>132</v>
      </c>
      <c r="B62" s="8" t="s">
        <v>67</v>
      </c>
      <c r="C62" s="9" t="s">
        <v>36</v>
      </c>
      <c r="D62" s="41"/>
      <c r="E62" s="44"/>
    </row>
    <row r="63" spans="1:5" ht="39" thickBot="1" x14ac:dyDescent="0.3">
      <c r="A63" s="20" t="s">
        <v>133</v>
      </c>
      <c r="B63" s="8" t="s">
        <v>68</v>
      </c>
      <c r="C63" s="9" t="s">
        <v>66</v>
      </c>
      <c r="D63" s="41"/>
      <c r="E63" s="44"/>
    </row>
    <row r="64" spans="1:5" ht="15.75" thickBot="1" x14ac:dyDescent="0.3">
      <c r="A64" s="20" t="s">
        <v>134</v>
      </c>
      <c r="B64" s="8" t="s">
        <v>69</v>
      </c>
      <c r="C64" s="9" t="s">
        <v>70</v>
      </c>
      <c r="D64" s="42"/>
      <c r="E64" s="45"/>
    </row>
    <row r="65" spans="1:11" ht="25.5" customHeight="1" thickBot="1" x14ac:dyDescent="0.3">
      <c r="A65" s="37" t="s">
        <v>71</v>
      </c>
      <c r="B65" s="38"/>
      <c r="C65" s="38"/>
      <c r="D65" s="38"/>
      <c r="E65" s="39"/>
    </row>
    <row r="66" spans="1:11" ht="16.5" thickBot="1" x14ac:dyDescent="0.3">
      <c r="A66" s="20" t="s">
        <v>135</v>
      </c>
      <c r="B66" s="11" t="s">
        <v>72</v>
      </c>
      <c r="C66" s="12"/>
      <c r="D66" s="40">
        <f>E66*374.8*12</f>
        <v>6251.6639999999998</v>
      </c>
      <c r="E66" s="43">
        <v>1.39</v>
      </c>
    </row>
    <row r="67" spans="1:11" ht="51.75" thickBot="1" x14ac:dyDescent="0.3">
      <c r="A67" s="20" t="s">
        <v>136</v>
      </c>
      <c r="B67" s="8" t="s">
        <v>73</v>
      </c>
      <c r="C67" s="9" t="s">
        <v>14</v>
      </c>
      <c r="D67" s="41"/>
      <c r="E67" s="44"/>
    </row>
    <row r="68" spans="1:11" ht="26.25" thickBot="1" x14ac:dyDescent="0.3">
      <c r="A68" s="20" t="s">
        <v>137</v>
      </c>
      <c r="B68" s="8" t="s">
        <v>74</v>
      </c>
      <c r="C68" s="9" t="s">
        <v>66</v>
      </c>
      <c r="D68" s="41"/>
      <c r="E68" s="44"/>
    </row>
    <row r="69" spans="1:11" ht="16.5" thickBot="1" x14ac:dyDescent="0.3">
      <c r="A69" s="20" t="s">
        <v>138</v>
      </c>
      <c r="B69" s="11" t="s">
        <v>75</v>
      </c>
      <c r="C69" s="12"/>
      <c r="D69" s="41"/>
      <c r="E69" s="44"/>
    </row>
    <row r="70" spans="1:11" ht="26.25" thickBot="1" x14ac:dyDescent="0.3">
      <c r="A70" s="20" t="s">
        <v>139</v>
      </c>
      <c r="B70" s="8" t="s">
        <v>74</v>
      </c>
      <c r="C70" s="9" t="s">
        <v>64</v>
      </c>
      <c r="D70" s="42"/>
      <c r="E70" s="45"/>
    </row>
    <row r="71" spans="1:11" ht="15.75" thickBot="1" x14ac:dyDescent="0.3">
      <c r="A71" s="46" t="s">
        <v>76</v>
      </c>
      <c r="B71" s="47"/>
      <c r="C71" s="47"/>
      <c r="D71" s="47"/>
      <c r="E71" s="48"/>
    </row>
    <row r="72" spans="1:11" ht="26.25" thickBot="1" x14ac:dyDescent="0.3">
      <c r="A72" s="23" t="s">
        <v>140</v>
      </c>
      <c r="B72" s="13" t="s">
        <v>77</v>
      </c>
      <c r="C72" s="49" t="s">
        <v>78</v>
      </c>
      <c r="D72" s="49">
        <f>E72*374.8*12</f>
        <v>8185.6320000000014</v>
      </c>
      <c r="E72" s="51">
        <v>1.82</v>
      </c>
    </row>
    <row r="73" spans="1:11" ht="39" thickBot="1" x14ac:dyDescent="0.3">
      <c r="A73" s="24" t="s">
        <v>141</v>
      </c>
      <c r="B73" s="14" t="s">
        <v>79</v>
      </c>
      <c r="C73" s="50"/>
      <c r="D73" s="50"/>
      <c r="E73" s="52"/>
    </row>
    <row r="74" spans="1:11" ht="15.75" thickBot="1" x14ac:dyDescent="0.3">
      <c r="A74" s="53" t="s">
        <v>80</v>
      </c>
      <c r="B74" s="35"/>
      <c r="C74" s="35"/>
      <c r="D74" s="35"/>
      <c r="E74" s="36"/>
    </row>
    <row r="75" spans="1:11" ht="26.25" thickBot="1" x14ac:dyDescent="0.3">
      <c r="A75" s="24" t="s">
        <v>142</v>
      </c>
      <c r="B75" s="14" t="s">
        <v>81</v>
      </c>
      <c r="C75" s="14" t="s">
        <v>14</v>
      </c>
      <c r="D75" s="15">
        <f>E75*374.8*12</f>
        <v>584.6880000000001</v>
      </c>
      <c r="E75" s="30">
        <v>0.13</v>
      </c>
    </row>
    <row r="76" spans="1:11" ht="15.75" thickBot="1" x14ac:dyDescent="0.3">
      <c r="A76" s="34" t="s">
        <v>82</v>
      </c>
      <c r="B76" s="35"/>
      <c r="C76" s="35"/>
      <c r="D76" s="35"/>
      <c r="E76" s="36"/>
    </row>
    <row r="77" spans="1:11" ht="15.75" thickBot="1" x14ac:dyDescent="0.3">
      <c r="A77" s="23" t="s">
        <v>143</v>
      </c>
      <c r="B77" s="13" t="s">
        <v>83</v>
      </c>
      <c r="C77" s="16">
        <v>12</v>
      </c>
      <c r="D77" s="17">
        <f>E77*374.8*12</f>
        <v>27210.48</v>
      </c>
      <c r="E77" s="31">
        <v>6.05</v>
      </c>
    </row>
    <row r="78" spans="1:11" ht="16.5" thickBot="1" x14ac:dyDescent="0.3">
      <c r="A78" s="22"/>
      <c r="B78" s="11" t="s">
        <v>84</v>
      </c>
      <c r="C78" s="18"/>
      <c r="D78" s="25">
        <f>D16+D22+D28+D36+D42+D47+D57+D60+D66+D72+D75+D77</f>
        <v>158225.568</v>
      </c>
      <c r="E78" s="25">
        <f>E16+E22+E28+E36+E42+E47+E57+E60+E66+E72+E75+E77</f>
        <v>35.18</v>
      </c>
    </row>
    <row r="79" spans="1:11" ht="15.75" x14ac:dyDescent="0.25">
      <c r="K79" s="19"/>
    </row>
  </sheetData>
  <mergeCells count="42">
    <mergeCell ref="D22:D26"/>
    <mergeCell ref="E22:E26"/>
    <mergeCell ref="A2:E2"/>
    <mergeCell ref="D3:E3"/>
    <mergeCell ref="D4:E4"/>
    <mergeCell ref="A6:E6"/>
    <mergeCell ref="A7:E7"/>
    <mergeCell ref="A9:A13"/>
    <mergeCell ref="B9:B13"/>
    <mergeCell ref="C9:C13"/>
    <mergeCell ref="B14:E14"/>
    <mergeCell ref="B15:E15"/>
    <mergeCell ref="D16:D20"/>
    <mergeCell ref="E16:E20"/>
    <mergeCell ref="B21:E21"/>
    <mergeCell ref="B27:E27"/>
    <mergeCell ref="D28:D34"/>
    <mergeCell ref="E28:E34"/>
    <mergeCell ref="B35:E35"/>
    <mergeCell ref="D36:D40"/>
    <mergeCell ref="E36:E40"/>
    <mergeCell ref="B41:E41"/>
    <mergeCell ref="D42:D45"/>
    <mergeCell ref="E42:E45"/>
    <mergeCell ref="B46:E46"/>
    <mergeCell ref="D47:D55"/>
    <mergeCell ref="E47:E55"/>
    <mergeCell ref="B56:E56"/>
    <mergeCell ref="D57:D58"/>
    <mergeCell ref="E57:E58"/>
    <mergeCell ref="A59:E59"/>
    <mergeCell ref="D60:D64"/>
    <mergeCell ref="E60:E64"/>
    <mergeCell ref="A74:E74"/>
    <mergeCell ref="A76:E76"/>
    <mergeCell ref="A65:E65"/>
    <mergeCell ref="D66:D70"/>
    <mergeCell ref="E66:E70"/>
    <mergeCell ref="A71:E71"/>
    <mergeCell ref="C72:C73"/>
    <mergeCell ref="D72:D73"/>
    <mergeCell ref="E72:E73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9"/>
  <sheetViews>
    <sheetView topLeftCell="A65" workbookViewId="0">
      <selection activeCell="D83" sqref="D83"/>
    </sheetView>
  </sheetViews>
  <sheetFormatPr defaultRowHeight="15" x14ac:dyDescent="0.25"/>
  <cols>
    <col min="1" max="1" width="17.28515625" style="21" customWidth="1"/>
    <col min="2" max="2" width="19.5703125" customWidth="1"/>
    <col min="3" max="3" width="17.28515625" customWidth="1"/>
    <col min="4" max="4" width="18.42578125" customWidth="1"/>
    <col min="5" max="5" width="20.42578125" style="26" customWidth="1"/>
  </cols>
  <sheetData>
    <row r="2" spans="1:11" x14ac:dyDescent="0.25">
      <c r="A2" s="32" t="s">
        <v>0</v>
      </c>
      <c r="B2" s="32"/>
      <c r="C2" s="32"/>
      <c r="D2" s="32"/>
      <c r="E2" s="32"/>
      <c r="K2" s="1"/>
    </row>
    <row r="3" spans="1:11" x14ac:dyDescent="0.25">
      <c r="D3" s="32" t="s">
        <v>85</v>
      </c>
      <c r="E3" s="32"/>
    </row>
    <row r="4" spans="1:11" x14ac:dyDescent="0.25">
      <c r="D4" s="32" t="s">
        <v>150</v>
      </c>
      <c r="E4" s="32"/>
      <c r="K4" s="2" t="s">
        <v>86</v>
      </c>
    </row>
    <row r="5" spans="1:11" x14ac:dyDescent="0.25">
      <c r="K5" s="2"/>
    </row>
    <row r="6" spans="1:11" x14ac:dyDescent="0.25">
      <c r="A6" s="33" t="s">
        <v>87</v>
      </c>
      <c r="B6" s="33"/>
      <c r="C6" s="33"/>
      <c r="D6" s="33"/>
      <c r="E6" s="33"/>
    </row>
    <row r="7" spans="1:11" x14ac:dyDescent="0.25">
      <c r="A7" s="33" t="s">
        <v>151</v>
      </c>
      <c r="B7" s="33"/>
      <c r="C7" s="33"/>
      <c r="D7" s="33"/>
      <c r="E7" s="33"/>
      <c r="K7" s="3"/>
    </row>
    <row r="8" spans="1:11" ht="16.5" thickBot="1" x14ac:dyDescent="0.3">
      <c r="K8" s="4"/>
    </row>
    <row r="9" spans="1:11" x14ac:dyDescent="0.25">
      <c r="A9" s="60" t="s">
        <v>2</v>
      </c>
      <c r="B9" s="54" t="s">
        <v>3</v>
      </c>
      <c r="C9" s="54" t="s">
        <v>4</v>
      </c>
      <c r="D9" s="5"/>
      <c r="E9" s="27"/>
    </row>
    <row r="10" spans="1:11" x14ac:dyDescent="0.25">
      <c r="A10" s="61"/>
      <c r="B10" s="55"/>
      <c r="C10" s="55"/>
      <c r="D10" s="6"/>
      <c r="E10" s="28"/>
    </row>
    <row r="11" spans="1:11" ht="28.5" x14ac:dyDescent="0.25">
      <c r="A11" s="61"/>
      <c r="B11" s="55"/>
      <c r="C11" s="55"/>
      <c r="D11" s="6" t="s">
        <v>5</v>
      </c>
      <c r="E11" s="28" t="s">
        <v>7</v>
      </c>
    </row>
    <row r="12" spans="1:11" x14ac:dyDescent="0.25">
      <c r="A12" s="61"/>
      <c r="B12" s="55"/>
      <c r="C12" s="55"/>
      <c r="D12" s="6" t="s">
        <v>6</v>
      </c>
      <c r="E12" s="28" t="s">
        <v>8</v>
      </c>
    </row>
    <row r="13" spans="1:11" ht="16.5" thickBot="1" x14ac:dyDescent="0.3">
      <c r="A13" s="62"/>
      <c r="B13" s="56"/>
      <c r="C13" s="56"/>
      <c r="D13" s="7"/>
      <c r="E13" s="29"/>
    </row>
    <row r="14" spans="1:11" ht="25.5" customHeight="1" thickBot="1" x14ac:dyDescent="0.3">
      <c r="A14" s="22"/>
      <c r="B14" s="37" t="s">
        <v>9</v>
      </c>
      <c r="C14" s="38"/>
      <c r="D14" s="38"/>
      <c r="E14" s="39"/>
    </row>
    <row r="15" spans="1:11" ht="15.75" thickBot="1" x14ac:dyDescent="0.3">
      <c r="A15" s="20" t="s">
        <v>89</v>
      </c>
      <c r="B15" s="57" t="s">
        <v>10</v>
      </c>
      <c r="C15" s="58"/>
      <c r="D15" s="58"/>
      <c r="E15" s="59"/>
    </row>
    <row r="16" spans="1:11" ht="102.75" thickBot="1" x14ac:dyDescent="0.3">
      <c r="A16" s="20" t="s">
        <v>91</v>
      </c>
      <c r="B16" s="8" t="s">
        <v>11</v>
      </c>
      <c r="C16" s="9" t="s">
        <v>12</v>
      </c>
      <c r="D16" s="40">
        <f>E16*504*12</f>
        <v>7680.9600000000009</v>
      </c>
      <c r="E16" s="43">
        <v>1.27</v>
      </c>
    </row>
    <row r="17" spans="1:5" ht="64.5" thickBot="1" x14ac:dyDescent="0.3">
      <c r="A17" s="20" t="s">
        <v>92</v>
      </c>
      <c r="B17" s="8" t="s">
        <v>13</v>
      </c>
      <c r="C17" s="9" t="s">
        <v>14</v>
      </c>
      <c r="D17" s="41"/>
      <c r="E17" s="44"/>
    </row>
    <row r="18" spans="1:5" ht="39" thickBot="1" x14ac:dyDescent="0.3">
      <c r="A18" s="20" t="s">
        <v>93</v>
      </c>
      <c r="B18" s="8" t="s">
        <v>15</v>
      </c>
      <c r="C18" s="9" t="s">
        <v>14</v>
      </c>
      <c r="D18" s="41"/>
      <c r="E18" s="44"/>
    </row>
    <row r="19" spans="1:5" ht="39" thickBot="1" x14ac:dyDescent="0.3">
      <c r="A19" s="20" t="s">
        <v>94</v>
      </c>
      <c r="B19" s="8" t="s">
        <v>16</v>
      </c>
      <c r="C19" s="9" t="s">
        <v>14</v>
      </c>
      <c r="D19" s="41"/>
      <c r="E19" s="44"/>
    </row>
    <row r="20" spans="1:5" ht="26.25" thickBot="1" x14ac:dyDescent="0.3">
      <c r="A20" s="20" t="s">
        <v>95</v>
      </c>
      <c r="B20" s="8" t="s">
        <v>17</v>
      </c>
      <c r="C20" s="9" t="s">
        <v>14</v>
      </c>
      <c r="D20" s="42"/>
      <c r="E20" s="45"/>
    </row>
    <row r="21" spans="1:5" ht="15.75" thickBot="1" x14ac:dyDescent="0.3">
      <c r="A21" s="20" t="s">
        <v>18</v>
      </c>
      <c r="B21" s="57" t="s">
        <v>19</v>
      </c>
      <c r="C21" s="58"/>
      <c r="D21" s="58"/>
      <c r="E21" s="59"/>
    </row>
    <row r="22" spans="1:5" ht="51.75" thickBot="1" x14ac:dyDescent="0.3">
      <c r="A22" s="20" t="s">
        <v>96</v>
      </c>
      <c r="B22" s="8" t="s">
        <v>20</v>
      </c>
      <c r="C22" s="9" t="s">
        <v>14</v>
      </c>
      <c r="D22" s="40">
        <f>E22*504*12</f>
        <v>18869.760000000002</v>
      </c>
      <c r="E22" s="43">
        <v>3.12</v>
      </c>
    </row>
    <row r="23" spans="1:5" ht="51.75" thickBot="1" x14ac:dyDescent="0.3">
      <c r="A23" s="20" t="s">
        <v>97</v>
      </c>
      <c r="B23" s="8" t="s">
        <v>21</v>
      </c>
      <c r="C23" s="9" t="s">
        <v>14</v>
      </c>
      <c r="D23" s="41"/>
      <c r="E23" s="44"/>
    </row>
    <row r="24" spans="1:5" ht="26.25" thickBot="1" x14ac:dyDescent="0.3">
      <c r="A24" s="20" t="s">
        <v>98</v>
      </c>
      <c r="B24" s="8" t="s">
        <v>22</v>
      </c>
      <c r="C24" s="9" t="s">
        <v>23</v>
      </c>
      <c r="D24" s="41"/>
      <c r="E24" s="44"/>
    </row>
    <row r="25" spans="1:5" ht="26.25" thickBot="1" x14ac:dyDescent="0.3">
      <c r="A25" s="20" t="s">
        <v>99</v>
      </c>
      <c r="B25" s="8" t="s">
        <v>24</v>
      </c>
      <c r="C25" s="9" t="s">
        <v>23</v>
      </c>
      <c r="D25" s="41"/>
      <c r="E25" s="44"/>
    </row>
    <row r="26" spans="1:5" ht="26.25" thickBot="1" x14ac:dyDescent="0.3">
      <c r="A26" s="20" t="s">
        <v>100</v>
      </c>
      <c r="B26" s="8" t="s">
        <v>25</v>
      </c>
      <c r="C26" s="9" t="s">
        <v>14</v>
      </c>
      <c r="D26" s="42"/>
      <c r="E26" s="45"/>
    </row>
    <row r="27" spans="1:5" ht="15.75" thickBot="1" x14ac:dyDescent="0.3">
      <c r="A27" s="20" t="s">
        <v>90</v>
      </c>
      <c r="B27" s="57" t="s">
        <v>26</v>
      </c>
      <c r="C27" s="58"/>
      <c r="D27" s="58"/>
      <c r="E27" s="59"/>
    </row>
    <row r="28" spans="1:5" ht="51.75" thickBot="1" x14ac:dyDescent="0.3">
      <c r="A28" s="20" t="s">
        <v>101</v>
      </c>
      <c r="B28" s="8" t="s">
        <v>27</v>
      </c>
      <c r="C28" s="9" t="s">
        <v>14</v>
      </c>
      <c r="D28" s="54">
        <f>E28*504*12</f>
        <v>21591.360000000001</v>
      </c>
      <c r="E28" s="43">
        <v>3.57</v>
      </c>
    </row>
    <row r="29" spans="1:5" ht="51.75" thickBot="1" x14ac:dyDescent="0.3">
      <c r="A29" s="20" t="s">
        <v>102</v>
      </c>
      <c r="B29" s="8" t="s">
        <v>28</v>
      </c>
      <c r="C29" s="9" t="s">
        <v>14</v>
      </c>
      <c r="D29" s="55"/>
      <c r="E29" s="44"/>
    </row>
    <row r="30" spans="1:5" ht="39" thickBot="1" x14ac:dyDescent="0.3">
      <c r="A30" s="20" t="s">
        <v>103</v>
      </c>
      <c r="B30" s="8" t="s">
        <v>29</v>
      </c>
      <c r="C30" s="9" t="s">
        <v>23</v>
      </c>
      <c r="D30" s="55"/>
      <c r="E30" s="44"/>
    </row>
    <row r="31" spans="1:5" ht="26.25" thickBot="1" x14ac:dyDescent="0.3">
      <c r="A31" s="20" t="s">
        <v>104</v>
      </c>
      <c r="B31" s="8" t="s">
        <v>30</v>
      </c>
      <c r="C31" s="9" t="s">
        <v>23</v>
      </c>
      <c r="D31" s="55"/>
      <c r="E31" s="44"/>
    </row>
    <row r="32" spans="1:5" ht="26.25" thickBot="1" x14ac:dyDescent="0.3">
      <c r="A32" s="20" t="s">
        <v>105</v>
      </c>
      <c r="B32" s="8" t="s">
        <v>31</v>
      </c>
      <c r="C32" s="9" t="s">
        <v>14</v>
      </c>
      <c r="D32" s="55"/>
      <c r="E32" s="44"/>
    </row>
    <row r="33" spans="1:5" ht="39" thickBot="1" x14ac:dyDescent="0.3">
      <c r="A33" s="20" t="s">
        <v>106</v>
      </c>
      <c r="B33" s="8" t="s">
        <v>32</v>
      </c>
      <c r="C33" s="9" t="s">
        <v>14</v>
      </c>
      <c r="D33" s="55"/>
      <c r="E33" s="44"/>
    </row>
    <row r="34" spans="1:5" ht="26.25" thickBot="1" x14ac:dyDescent="0.3">
      <c r="A34" s="20" t="s">
        <v>107</v>
      </c>
      <c r="B34" s="8" t="s">
        <v>33</v>
      </c>
      <c r="C34" s="9" t="s">
        <v>14</v>
      </c>
      <c r="D34" s="56"/>
      <c r="E34" s="45"/>
    </row>
    <row r="35" spans="1:5" ht="15.75" thickBot="1" x14ac:dyDescent="0.3">
      <c r="A35" s="20" t="s">
        <v>108</v>
      </c>
      <c r="B35" s="57" t="s">
        <v>34</v>
      </c>
      <c r="C35" s="58"/>
      <c r="D35" s="58"/>
      <c r="E35" s="59"/>
    </row>
    <row r="36" spans="1:5" ht="26.25" thickBot="1" x14ac:dyDescent="0.3">
      <c r="A36" s="20" t="s">
        <v>109</v>
      </c>
      <c r="B36" s="8" t="s">
        <v>35</v>
      </c>
      <c r="C36" s="9" t="s">
        <v>36</v>
      </c>
      <c r="D36" s="40">
        <f>E36*504*12</f>
        <v>13547.52</v>
      </c>
      <c r="E36" s="43">
        <v>2.2400000000000002</v>
      </c>
    </row>
    <row r="37" spans="1:5" ht="39" thickBot="1" x14ac:dyDescent="0.3">
      <c r="A37" s="20" t="s">
        <v>110</v>
      </c>
      <c r="B37" s="8" t="s">
        <v>37</v>
      </c>
      <c r="C37" s="9" t="s">
        <v>14</v>
      </c>
      <c r="D37" s="41"/>
      <c r="E37" s="44"/>
    </row>
    <row r="38" spans="1:5" ht="51.75" thickBot="1" x14ac:dyDescent="0.3">
      <c r="A38" s="20" t="s">
        <v>111</v>
      </c>
      <c r="B38" s="8" t="s">
        <v>38</v>
      </c>
      <c r="C38" s="9" t="s">
        <v>14</v>
      </c>
      <c r="D38" s="41"/>
      <c r="E38" s="44"/>
    </row>
    <row r="39" spans="1:5" ht="39" thickBot="1" x14ac:dyDescent="0.3">
      <c r="A39" s="20" t="s">
        <v>112</v>
      </c>
      <c r="B39" s="8" t="s">
        <v>39</v>
      </c>
      <c r="C39" s="9" t="s">
        <v>14</v>
      </c>
      <c r="D39" s="41"/>
      <c r="E39" s="44"/>
    </row>
    <row r="40" spans="1:5" ht="39" thickBot="1" x14ac:dyDescent="0.3">
      <c r="A40" s="20" t="s">
        <v>113</v>
      </c>
      <c r="B40" s="8" t="s">
        <v>40</v>
      </c>
      <c r="C40" s="9" t="s">
        <v>14</v>
      </c>
      <c r="D40" s="42"/>
      <c r="E40" s="45"/>
    </row>
    <row r="41" spans="1:5" ht="15.75" thickBot="1" x14ac:dyDescent="0.3">
      <c r="A41" s="20" t="s">
        <v>114</v>
      </c>
      <c r="B41" s="57" t="s">
        <v>41</v>
      </c>
      <c r="C41" s="58"/>
      <c r="D41" s="58"/>
      <c r="E41" s="59"/>
    </row>
    <row r="42" spans="1:5" ht="26.25" thickBot="1" x14ac:dyDescent="0.3">
      <c r="A42" s="20" t="s">
        <v>115</v>
      </c>
      <c r="B42" s="8" t="s">
        <v>42</v>
      </c>
      <c r="C42" s="9" t="s">
        <v>36</v>
      </c>
      <c r="D42" s="54">
        <f>E42*504*12</f>
        <v>44210.879999999997</v>
      </c>
      <c r="E42" s="43">
        <v>7.31</v>
      </c>
    </row>
    <row r="43" spans="1:5" ht="26.25" thickBot="1" x14ac:dyDescent="0.3">
      <c r="A43" s="20" t="s">
        <v>116</v>
      </c>
      <c r="B43" s="10" t="s">
        <v>43</v>
      </c>
      <c r="C43" s="10" t="s">
        <v>23</v>
      </c>
      <c r="D43" s="55"/>
      <c r="E43" s="44"/>
    </row>
    <row r="44" spans="1:5" ht="26.25" thickBot="1" x14ac:dyDescent="0.3">
      <c r="A44" s="20" t="s">
        <v>117</v>
      </c>
      <c r="B44" s="9" t="s">
        <v>44</v>
      </c>
      <c r="C44" s="9" t="s">
        <v>23</v>
      </c>
      <c r="D44" s="55"/>
      <c r="E44" s="44"/>
    </row>
    <row r="45" spans="1:5" ht="39" thickBot="1" x14ac:dyDescent="0.3">
      <c r="A45" s="20" t="s">
        <v>118</v>
      </c>
      <c r="B45" s="8" t="s">
        <v>45</v>
      </c>
      <c r="C45" s="9" t="s">
        <v>14</v>
      </c>
      <c r="D45" s="56"/>
      <c r="E45" s="45"/>
    </row>
    <row r="46" spans="1:5" ht="25.5" customHeight="1" thickBot="1" x14ac:dyDescent="0.3">
      <c r="A46" s="22"/>
      <c r="B46" s="37" t="s">
        <v>46</v>
      </c>
      <c r="C46" s="38"/>
      <c r="D46" s="38"/>
      <c r="E46" s="39"/>
    </row>
    <row r="47" spans="1:5" ht="39" thickBot="1" x14ac:dyDescent="0.3">
      <c r="A47" s="20" t="s">
        <v>119</v>
      </c>
      <c r="B47" s="8" t="s">
        <v>47</v>
      </c>
      <c r="C47" s="9" t="s">
        <v>48</v>
      </c>
      <c r="D47" s="54">
        <f>E47*504*12</f>
        <v>32296.32</v>
      </c>
      <c r="E47" s="43">
        <v>5.34</v>
      </c>
    </row>
    <row r="48" spans="1:5" ht="29.25" thickBot="1" x14ac:dyDescent="0.3">
      <c r="A48" s="20" t="s">
        <v>120</v>
      </c>
      <c r="B48" s="8" t="s">
        <v>49</v>
      </c>
      <c r="C48" s="9" t="s">
        <v>14</v>
      </c>
      <c r="D48" s="55"/>
      <c r="E48" s="44"/>
    </row>
    <row r="49" spans="1:5" ht="64.5" thickBot="1" x14ac:dyDescent="0.3">
      <c r="A49" s="20" t="s">
        <v>121</v>
      </c>
      <c r="B49" s="8" t="s">
        <v>50</v>
      </c>
      <c r="C49" s="9" t="s">
        <v>23</v>
      </c>
      <c r="D49" s="55"/>
      <c r="E49" s="44"/>
    </row>
    <row r="50" spans="1:5" ht="26.25" thickBot="1" x14ac:dyDescent="0.3">
      <c r="A50" s="20" t="s">
        <v>122</v>
      </c>
      <c r="B50" s="8" t="s">
        <v>51</v>
      </c>
      <c r="C50" s="9" t="s">
        <v>14</v>
      </c>
      <c r="D50" s="55"/>
      <c r="E50" s="44"/>
    </row>
    <row r="51" spans="1:5" ht="26.25" thickBot="1" x14ac:dyDescent="0.3">
      <c r="A51" s="20" t="s">
        <v>123</v>
      </c>
      <c r="B51" s="8" t="s">
        <v>52</v>
      </c>
      <c r="C51" s="9" t="s">
        <v>14</v>
      </c>
      <c r="D51" s="55"/>
      <c r="E51" s="44"/>
    </row>
    <row r="52" spans="1:5" ht="26.25" thickBot="1" x14ac:dyDescent="0.3">
      <c r="A52" s="20" t="s">
        <v>124</v>
      </c>
      <c r="B52" s="8" t="s">
        <v>53</v>
      </c>
      <c r="C52" s="9" t="s">
        <v>36</v>
      </c>
      <c r="D52" s="55"/>
      <c r="E52" s="44"/>
    </row>
    <row r="53" spans="1:5" ht="26.25" thickBot="1" x14ac:dyDescent="0.3">
      <c r="A53" s="20" t="s">
        <v>125</v>
      </c>
      <c r="B53" s="8" t="s">
        <v>54</v>
      </c>
      <c r="C53" s="9" t="s">
        <v>14</v>
      </c>
      <c r="D53" s="55"/>
      <c r="E53" s="44"/>
    </row>
    <row r="54" spans="1:5" ht="26.25" thickBot="1" x14ac:dyDescent="0.3">
      <c r="A54" s="20" t="s">
        <v>126</v>
      </c>
      <c r="B54" s="8" t="s">
        <v>55</v>
      </c>
      <c r="C54" s="9" t="s">
        <v>14</v>
      </c>
      <c r="D54" s="55"/>
      <c r="E54" s="44"/>
    </row>
    <row r="55" spans="1:5" ht="26.25" thickBot="1" x14ac:dyDescent="0.3">
      <c r="A55" s="20" t="s">
        <v>127</v>
      </c>
      <c r="B55" s="8" t="s">
        <v>56</v>
      </c>
      <c r="C55" s="9" t="s">
        <v>14</v>
      </c>
      <c r="D55" s="56"/>
      <c r="E55" s="45"/>
    </row>
    <row r="56" spans="1:5" ht="16.5" thickBot="1" x14ac:dyDescent="0.3">
      <c r="A56" s="22"/>
      <c r="B56" s="37" t="s">
        <v>57</v>
      </c>
      <c r="C56" s="38"/>
      <c r="D56" s="38"/>
      <c r="E56" s="39"/>
    </row>
    <row r="57" spans="1:5" ht="77.25" thickBot="1" x14ac:dyDescent="0.3">
      <c r="A57" s="20" t="s">
        <v>128</v>
      </c>
      <c r="B57" s="8" t="s">
        <v>58</v>
      </c>
      <c r="C57" s="9" t="s">
        <v>59</v>
      </c>
      <c r="D57" s="54">
        <f>E57*504*12</f>
        <v>7015.68</v>
      </c>
      <c r="E57" s="43">
        <v>1.1599999999999999</v>
      </c>
    </row>
    <row r="58" spans="1:5" ht="39" thickBot="1" x14ac:dyDescent="0.3">
      <c r="A58" s="20" t="s">
        <v>129</v>
      </c>
      <c r="B58" s="8" t="s">
        <v>60</v>
      </c>
      <c r="C58" s="9" t="s">
        <v>61</v>
      </c>
      <c r="D58" s="56"/>
      <c r="E58" s="45"/>
    </row>
    <row r="59" spans="1:5" ht="15.75" thickBot="1" x14ac:dyDescent="0.3">
      <c r="A59" s="37" t="s">
        <v>62</v>
      </c>
      <c r="B59" s="38"/>
      <c r="C59" s="38"/>
      <c r="D59" s="38"/>
      <c r="E59" s="39"/>
    </row>
    <row r="60" spans="1:5" ht="39" thickBot="1" x14ac:dyDescent="0.3">
      <c r="A60" s="20" t="s">
        <v>130</v>
      </c>
      <c r="B60" s="8" t="s">
        <v>63</v>
      </c>
      <c r="C60" s="9" t="s">
        <v>64</v>
      </c>
      <c r="D60" s="40">
        <f>E60*504*12</f>
        <v>10765.44</v>
      </c>
      <c r="E60" s="43">
        <v>1.78</v>
      </c>
    </row>
    <row r="61" spans="1:5" ht="26.25" thickBot="1" x14ac:dyDescent="0.3">
      <c r="A61" s="20" t="s">
        <v>131</v>
      </c>
      <c r="B61" s="8" t="s">
        <v>65</v>
      </c>
      <c r="C61" s="9" t="s">
        <v>66</v>
      </c>
      <c r="D61" s="41"/>
      <c r="E61" s="44"/>
    </row>
    <row r="62" spans="1:5" ht="77.25" thickBot="1" x14ac:dyDescent="0.3">
      <c r="A62" s="20" t="s">
        <v>132</v>
      </c>
      <c r="B62" s="8" t="s">
        <v>67</v>
      </c>
      <c r="C62" s="9" t="s">
        <v>36</v>
      </c>
      <c r="D62" s="41"/>
      <c r="E62" s="44"/>
    </row>
    <row r="63" spans="1:5" ht="39" thickBot="1" x14ac:dyDescent="0.3">
      <c r="A63" s="20" t="s">
        <v>133</v>
      </c>
      <c r="B63" s="8" t="s">
        <v>68</v>
      </c>
      <c r="C63" s="9" t="s">
        <v>66</v>
      </c>
      <c r="D63" s="41"/>
      <c r="E63" s="44"/>
    </row>
    <row r="64" spans="1:5" ht="15.75" thickBot="1" x14ac:dyDescent="0.3">
      <c r="A64" s="20" t="s">
        <v>134</v>
      </c>
      <c r="B64" s="8" t="s">
        <v>69</v>
      </c>
      <c r="C64" s="9" t="s">
        <v>70</v>
      </c>
      <c r="D64" s="42"/>
      <c r="E64" s="45"/>
    </row>
    <row r="65" spans="1:11" ht="25.5" customHeight="1" thickBot="1" x14ac:dyDescent="0.3">
      <c r="A65" s="37" t="s">
        <v>71</v>
      </c>
      <c r="B65" s="38"/>
      <c r="C65" s="38"/>
      <c r="D65" s="38"/>
      <c r="E65" s="39"/>
    </row>
    <row r="66" spans="1:11" ht="16.5" thickBot="1" x14ac:dyDescent="0.3">
      <c r="A66" s="20" t="s">
        <v>135</v>
      </c>
      <c r="B66" s="11" t="s">
        <v>72</v>
      </c>
      <c r="C66" s="12"/>
      <c r="D66" s="40">
        <f>E66*504*12</f>
        <v>8406.7199999999993</v>
      </c>
      <c r="E66" s="43">
        <v>1.39</v>
      </c>
    </row>
    <row r="67" spans="1:11" ht="77.25" thickBot="1" x14ac:dyDescent="0.3">
      <c r="A67" s="20" t="s">
        <v>136</v>
      </c>
      <c r="B67" s="8" t="s">
        <v>73</v>
      </c>
      <c r="C67" s="9" t="s">
        <v>14</v>
      </c>
      <c r="D67" s="41"/>
      <c r="E67" s="44"/>
    </row>
    <row r="68" spans="1:11" ht="39" thickBot="1" x14ac:dyDescent="0.3">
      <c r="A68" s="20" t="s">
        <v>137</v>
      </c>
      <c r="B68" s="8" t="s">
        <v>74</v>
      </c>
      <c r="C68" s="9" t="s">
        <v>66</v>
      </c>
      <c r="D68" s="41"/>
      <c r="E68" s="44"/>
    </row>
    <row r="69" spans="1:11" ht="16.5" thickBot="1" x14ac:dyDescent="0.3">
      <c r="A69" s="20" t="s">
        <v>138</v>
      </c>
      <c r="B69" s="11" t="s">
        <v>75</v>
      </c>
      <c r="C69" s="12"/>
      <c r="D69" s="41"/>
      <c r="E69" s="44"/>
    </row>
    <row r="70" spans="1:11" ht="39" thickBot="1" x14ac:dyDescent="0.3">
      <c r="A70" s="20" t="s">
        <v>139</v>
      </c>
      <c r="B70" s="8" t="s">
        <v>74</v>
      </c>
      <c r="C70" s="9" t="s">
        <v>64</v>
      </c>
      <c r="D70" s="42"/>
      <c r="E70" s="45"/>
    </row>
    <row r="71" spans="1:11" ht="15.75" thickBot="1" x14ac:dyDescent="0.3">
      <c r="A71" s="46" t="s">
        <v>76</v>
      </c>
      <c r="B71" s="47"/>
      <c r="C71" s="47"/>
      <c r="D71" s="47"/>
      <c r="E71" s="48"/>
    </row>
    <row r="72" spans="1:11" ht="39" thickBot="1" x14ac:dyDescent="0.3">
      <c r="A72" s="23" t="s">
        <v>140</v>
      </c>
      <c r="B72" s="13" t="s">
        <v>77</v>
      </c>
      <c r="C72" s="49" t="s">
        <v>78</v>
      </c>
      <c r="D72" s="49">
        <f>E72*504*12</f>
        <v>11007.36</v>
      </c>
      <c r="E72" s="51">
        <v>1.82</v>
      </c>
    </row>
    <row r="73" spans="1:11" ht="39" thickBot="1" x14ac:dyDescent="0.3">
      <c r="A73" s="24" t="s">
        <v>141</v>
      </c>
      <c r="B73" s="14" t="s">
        <v>79</v>
      </c>
      <c r="C73" s="50"/>
      <c r="D73" s="50"/>
      <c r="E73" s="52"/>
    </row>
    <row r="74" spans="1:11" ht="15.75" thickBot="1" x14ac:dyDescent="0.3">
      <c r="A74" s="53" t="s">
        <v>80</v>
      </c>
      <c r="B74" s="35"/>
      <c r="C74" s="35"/>
      <c r="D74" s="35"/>
      <c r="E74" s="36"/>
    </row>
    <row r="75" spans="1:11" ht="39" thickBot="1" x14ac:dyDescent="0.3">
      <c r="A75" s="24" t="s">
        <v>142</v>
      </c>
      <c r="B75" s="14" t="s">
        <v>81</v>
      </c>
      <c r="C75" s="14" t="s">
        <v>14</v>
      </c>
      <c r="D75" s="15">
        <f>E75*504*12</f>
        <v>786.24</v>
      </c>
      <c r="E75" s="30">
        <v>0.13</v>
      </c>
    </row>
    <row r="76" spans="1:11" ht="15.75" thickBot="1" x14ac:dyDescent="0.3">
      <c r="A76" s="34" t="s">
        <v>82</v>
      </c>
      <c r="B76" s="35"/>
      <c r="C76" s="35"/>
      <c r="D76" s="35"/>
      <c r="E76" s="36"/>
    </row>
    <row r="77" spans="1:11" ht="26.25" thickBot="1" x14ac:dyDescent="0.3">
      <c r="A77" s="23" t="s">
        <v>143</v>
      </c>
      <c r="B77" s="13" t="s">
        <v>83</v>
      </c>
      <c r="C77" s="16">
        <v>12</v>
      </c>
      <c r="D77" s="17">
        <f>E77*504*12</f>
        <v>36590.399999999994</v>
      </c>
      <c r="E77" s="31">
        <v>6.05</v>
      </c>
    </row>
    <row r="78" spans="1:11" ht="16.5" thickBot="1" x14ac:dyDescent="0.3">
      <c r="A78" s="22"/>
      <c r="B78" s="11" t="s">
        <v>84</v>
      </c>
      <c r="C78" s="18"/>
      <c r="D78" s="25">
        <f>D16+D22+D28+D36+D42+D47+D57+D60+D66+D72+D75+D77</f>
        <v>212768.63999999998</v>
      </c>
      <c r="E78" s="25">
        <f>E16+E22+E28+E36+E42+E47+E57+E60+E66+E72+E75+E77</f>
        <v>35.18</v>
      </c>
    </row>
    <row r="79" spans="1:11" ht="15.75" x14ac:dyDescent="0.25">
      <c r="K79" s="19"/>
    </row>
  </sheetData>
  <mergeCells count="42">
    <mergeCell ref="D22:D26"/>
    <mergeCell ref="E22:E26"/>
    <mergeCell ref="A2:E2"/>
    <mergeCell ref="D3:E3"/>
    <mergeCell ref="D4:E4"/>
    <mergeCell ref="A6:E6"/>
    <mergeCell ref="A7:E7"/>
    <mergeCell ref="A9:A13"/>
    <mergeCell ref="B9:B13"/>
    <mergeCell ref="C9:C13"/>
    <mergeCell ref="B14:E14"/>
    <mergeCell ref="B15:E15"/>
    <mergeCell ref="D16:D20"/>
    <mergeCell ref="E16:E20"/>
    <mergeCell ref="B21:E21"/>
    <mergeCell ref="B27:E27"/>
    <mergeCell ref="D28:D34"/>
    <mergeCell ref="E28:E34"/>
    <mergeCell ref="B35:E35"/>
    <mergeCell ref="D36:D40"/>
    <mergeCell ref="E36:E40"/>
    <mergeCell ref="B41:E41"/>
    <mergeCell ref="D42:D45"/>
    <mergeCell ref="E42:E45"/>
    <mergeCell ref="B46:E46"/>
    <mergeCell ref="D47:D55"/>
    <mergeCell ref="E47:E55"/>
    <mergeCell ref="B56:E56"/>
    <mergeCell ref="D57:D58"/>
    <mergeCell ref="E57:E58"/>
    <mergeCell ref="A59:E59"/>
    <mergeCell ref="D60:D64"/>
    <mergeCell ref="E60:E64"/>
    <mergeCell ref="A74:E74"/>
    <mergeCell ref="A76:E76"/>
    <mergeCell ref="A65:E65"/>
    <mergeCell ref="D66:D70"/>
    <mergeCell ref="E66:E70"/>
    <mergeCell ref="A71:E71"/>
    <mergeCell ref="C72:C73"/>
    <mergeCell ref="D72:D73"/>
    <mergeCell ref="E72:E73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9"/>
  <sheetViews>
    <sheetView workbookViewId="0">
      <selection activeCell="G17" sqref="G17"/>
    </sheetView>
  </sheetViews>
  <sheetFormatPr defaultRowHeight="15" x14ac:dyDescent="0.25"/>
  <cols>
    <col min="1" max="1" width="17.28515625" style="21" customWidth="1"/>
    <col min="2" max="2" width="19.5703125" customWidth="1"/>
    <col min="3" max="3" width="17.28515625" customWidth="1"/>
    <col min="4" max="4" width="18.42578125" customWidth="1"/>
    <col min="5" max="5" width="20.42578125" style="26" customWidth="1"/>
  </cols>
  <sheetData>
    <row r="2" spans="1:11" x14ac:dyDescent="0.25">
      <c r="A2" s="32" t="s">
        <v>0</v>
      </c>
      <c r="B2" s="32"/>
      <c r="C2" s="32"/>
      <c r="D2" s="32"/>
      <c r="E2" s="32"/>
      <c r="K2" s="1"/>
    </row>
    <row r="3" spans="1:11" x14ac:dyDescent="0.25">
      <c r="D3" s="32" t="s">
        <v>85</v>
      </c>
      <c r="E3" s="32"/>
    </row>
    <row r="4" spans="1:11" x14ac:dyDescent="0.25">
      <c r="D4" s="32" t="s">
        <v>152</v>
      </c>
      <c r="E4" s="32"/>
      <c r="K4" s="2" t="s">
        <v>86</v>
      </c>
    </row>
    <row r="5" spans="1:11" x14ac:dyDescent="0.25">
      <c r="K5" s="2"/>
    </row>
    <row r="6" spans="1:11" x14ac:dyDescent="0.25">
      <c r="A6" s="33" t="s">
        <v>87</v>
      </c>
      <c r="B6" s="33"/>
      <c r="C6" s="33"/>
      <c r="D6" s="33"/>
      <c r="E6" s="33"/>
    </row>
    <row r="7" spans="1:11" x14ac:dyDescent="0.25">
      <c r="A7" s="33" t="s">
        <v>153</v>
      </c>
      <c r="B7" s="33"/>
      <c r="C7" s="33"/>
      <c r="D7" s="33"/>
      <c r="E7" s="33"/>
      <c r="K7" s="3"/>
    </row>
    <row r="8" spans="1:11" ht="16.5" thickBot="1" x14ac:dyDescent="0.3">
      <c r="K8" s="4"/>
    </row>
    <row r="9" spans="1:11" x14ac:dyDescent="0.25">
      <c r="A9" s="60" t="s">
        <v>2</v>
      </c>
      <c r="B9" s="54" t="s">
        <v>3</v>
      </c>
      <c r="C9" s="54" t="s">
        <v>4</v>
      </c>
      <c r="D9" s="5"/>
      <c r="E9" s="27"/>
    </row>
    <row r="10" spans="1:11" x14ac:dyDescent="0.25">
      <c r="A10" s="61"/>
      <c r="B10" s="55"/>
      <c r="C10" s="55"/>
      <c r="D10" s="6"/>
      <c r="E10" s="28"/>
    </row>
    <row r="11" spans="1:11" ht="28.5" x14ac:dyDescent="0.25">
      <c r="A11" s="61"/>
      <c r="B11" s="55"/>
      <c r="C11" s="55"/>
      <c r="D11" s="6" t="s">
        <v>5</v>
      </c>
      <c r="E11" s="28" t="s">
        <v>7</v>
      </c>
    </row>
    <row r="12" spans="1:11" x14ac:dyDescent="0.25">
      <c r="A12" s="61"/>
      <c r="B12" s="55"/>
      <c r="C12" s="55"/>
      <c r="D12" s="6" t="s">
        <v>6</v>
      </c>
      <c r="E12" s="28" t="s">
        <v>8</v>
      </c>
    </row>
    <row r="13" spans="1:11" ht="16.5" thickBot="1" x14ac:dyDescent="0.3">
      <c r="A13" s="62"/>
      <c r="B13" s="56"/>
      <c r="C13" s="56"/>
      <c r="D13" s="7"/>
      <c r="E13" s="29"/>
    </row>
    <row r="14" spans="1:11" ht="25.5" customHeight="1" thickBot="1" x14ac:dyDescent="0.3">
      <c r="A14" s="22"/>
      <c r="B14" s="37" t="s">
        <v>9</v>
      </c>
      <c r="C14" s="38"/>
      <c r="D14" s="38"/>
      <c r="E14" s="39"/>
    </row>
    <row r="15" spans="1:11" ht="15.75" thickBot="1" x14ac:dyDescent="0.3">
      <c r="A15" s="20" t="s">
        <v>89</v>
      </c>
      <c r="B15" s="57" t="s">
        <v>10</v>
      </c>
      <c r="C15" s="58"/>
      <c r="D15" s="58"/>
      <c r="E15" s="59"/>
    </row>
    <row r="16" spans="1:11" ht="102.75" thickBot="1" x14ac:dyDescent="0.3">
      <c r="A16" s="20" t="s">
        <v>91</v>
      </c>
      <c r="B16" s="8" t="s">
        <v>11</v>
      </c>
      <c r="C16" s="9" t="s">
        <v>12</v>
      </c>
      <c r="D16" s="40">
        <f>E16*502.2*12</f>
        <v>7653.5280000000002</v>
      </c>
      <c r="E16" s="43">
        <v>1.27</v>
      </c>
    </row>
    <row r="17" spans="1:5" ht="64.5" thickBot="1" x14ac:dyDescent="0.3">
      <c r="A17" s="20" t="s">
        <v>92</v>
      </c>
      <c r="B17" s="8" t="s">
        <v>13</v>
      </c>
      <c r="C17" s="9" t="s">
        <v>14</v>
      </c>
      <c r="D17" s="41"/>
      <c r="E17" s="44"/>
    </row>
    <row r="18" spans="1:5" ht="39" thickBot="1" x14ac:dyDescent="0.3">
      <c r="A18" s="20" t="s">
        <v>93</v>
      </c>
      <c r="B18" s="8" t="s">
        <v>15</v>
      </c>
      <c r="C18" s="9" t="s">
        <v>14</v>
      </c>
      <c r="D18" s="41"/>
      <c r="E18" s="44"/>
    </row>
    <row r="19" spans="1:5" ht="39" thickBot="1" x14ac:dyDescent="0.3">
      <c r="A19" s="20" t="s">
        <v>94</v>
      </c>
      <c r="B19" s="8" t="s">
        <v>16</v>
      </c>
      <c r="C19" s="9" t="s">
        <v>14</v>
      </c>
      <c r="D19" s="41"/>
      <c r="E19" s="44"/>
    </row>
    <row r="20" spans="1:5" ht="26.25" thickBot="1" x14ac:dyDescent="0.3">
      <c r="A20" s="20" t="s">
        <v>95</v>
      </c>
      <c r="B20" s="8" t="s">
        <v>17</v>
      </c>
      <c r="C20" s="9" t="s">
        <v>14</v>
      </c>
      <c r="D20" s="42"/>
      <c r="E20" s="45"/>
    </row>
    <row r="21" spans="1:5" ht="15.75" thickBot="1" x14ac:dyDescent="0.3">
      <c r="A21" s="20" t="s">
        <v>18</v>
      </c>
      <c r="B21" s="57" t="s">
        <v>19</v>
      </c>
      <c r="C21" s="58"/>
      <c r="D21" s="58"/>
      <c r="E21" s="59"/>
    </row>
    <row r="22" spans="1:5" ht="51.75" thickBot="1" x14ac:dyDescent="0.3">
      <c r="A22" s="20" t="s">
        <v>96</v>
      </c>
      <c r="B22" s="8" t="s">
        <v>20</v>
      </c>
      <c r="C22" s="9" t="s">
        <v>14</v>
      </c>
      <c r="D22" s="40">
        <f>E22*502.2*12</f>
        <v>18802.368000000002</v>
      </c>
      <c r="E22" s="43">
        <v>3.12</v>
      </c>
    </row>
    <row r="23" spans="1:5" ht="51.75" thickBot="1" x14ac:dyDescent="0.3">
      <c r="A23" s="20" t="s">
        <v>97</v>
      </c>
      <c r="B23" s="8" t="s">
        <v>21</v>
      </c>
      <c r="C23" s="9" t="s">
        <v>14</v>
      </c>
      <c r="D23" s="41"/>
      <c r="E23" s="44"/>
    </row>
    <row r="24" spans="1:5" ht="26.25" thickBot="1" x14ac:dyDescent="0.3">
      <c r="A24" s="20" t="s">
        <v>98</v>
      </c>
      <c r="B24" s="8" t="s">
        <v>22</v>
      </c>
      <c r="C24" s="9" t="s">
        <v>23</v>
      </c>
      <c r="D24" s="41"/>
      <c r="E24" s="44"/>
    </row>
    <row r="25" spans="1:5" ht="26.25" thickBot="1" x14ac:dyDescent="0.3">
      <c r="A25" s="20" t="s">
        <v>99</v>
      </c>
      <c r="B25" s="8" t="s">
        <v>24</v>
      </c>
      <c r="C25" s="9" t="s">
        <v>23</v>
      </c>
      <c r="D25" s="41"/>
      <c r="E25" s="44"/>
    </row>
    <row r="26" spans="1:5" ht="26.25" thickBot="1" x14ac:dyDescent="0.3">
      <c r="A26" s="20" t="s">
        <v>100</v>
      </c>
      <c r="B26" s="8" t="s">
        <v>25</v>
      </c>
      <c r="C26" s="9" t="s">
        <v>14</v>
      </c>
      <c r="D26" s="42"/>
      <c r="E26" s="45"/>
    </row>
    <row r="27" spans="1:5" ht="15.75" thickBot="1" x14ac:dyDescent="0.3">
      <c r="A27" s="20" t="s">
        <v>90</v>
      </c>
      <c r="B27" s="57" t="s">
        <v>26</v>
      </c>
      <c r="C27" s="58"/>
      <c r="D27" s="58"/>
      <c r="E27" s="59"/>
    </row>
    <row r="28" spans="1:5" ht="51.75" thickBot="1" x14ac:dyDescent="0.3">
      <c r="A28" s="20" t="s">
        <v>101</v>
      </c>
      <c r="B28" s="8" t="s">
        <v>27</v>
      </c>
      <c r="C28" s="9" t="s">
        <v>14</v>
      </c>
      <c r="D28" s="54">
        <f>E28*502.2*12</f>
        <v>21514.248</v>
      </c>
      <c r="E28" s="43">
        <v>3.57</v>
      </c>
    </row>
    <row r="29" spans="1:5" ht="51.75" thickBot="1" x14ac:dyDescent="0.3">
      <c r="A29" s="20" t="s">
        <v>102</v>
      </c>
      <c r="B29" s="8" t="s">
        <v>28</v>
      </c>
      <c r="C29" s="9" t="s">
        <v>14</v>
      </c>
      <c r="D29" s="55"/>
      <c r="E29" s="44"/>
    </row>
    <row r="30" spans="1:5" ht="39" thickBot="1" x14ac:dyDescent="0.3">
      <c r="A30" s="20" t="s">
        <v>103</v>
      </c>
      <c r="B30" s="8" t="s">
        <v>29</v>
      </c>
      <c r="C30" s="9" t="s">
        <v>23</v>
      </c>
      <c r="D30" s="55"/>
      <c r="E30" s="44"/>
    </row>
    <row r="31" spans="1:5" ht="26.25" thickBot="1" x14ac:dyDescent="0.3">
      <c r="A31" s="20" t="s">
        <v>104</v>
      </c>
      <c r="B31" s="8" t="s">
        <v>30</v>
      </c>
      <c r="C31" s="9" t="s">
        <v>23</v>
      </c>
      <c r="D31" s="55"/>
      <c r="E31" s="44"/>
    </row>
    <row r="32" spans="1:5" ht="26.25" thickBot="1" x14ac:dyDescent="0.3">
      <c r="A32" s="20" t="s">
        <v>105</v>
      </c>
      <c r="B32" s="8" t="s">
        <v>31</v>
      </c>
      <c r="C32" s="9" t="s">
        <v>14</v>
      </c>
      <c r="D32" s="55"/>
      <c r="E32" s="44"/>
    </row>
    <row r="33" spans="1:5" ht="39" thickBot="1" x14ac:dyDescent="0.3">
      <c r="A33" s="20" t="s">
        <v>106</v>
      </c>
      <c r="B33" s="8" t="s">
        <v>32</v>
      </c>
      <c r="C33" s="9" t="s">
        <v>14</v>
      </c>
      <c r="D33" s="55"/>
      <c r="E33" s="44"/>
    </row>
    <row r="34" spans="1:5" ht="26.25" thickBot="1" x14ac:dyDescent="0.3">
      <c r="A34" s="20" t="s">
        <v>107</v>
      </c>
      <c r="B34" s="8" t="s">
        <v>33</v>
      </c>
      <c r="C34" s="9" t="s">
        <v>14</v>
      </c>
      <c r="D34" s="56"/>
      <c r="E34" s="45"/>
    </row>
    <row r="35" spans="1:5" ht="15.75" thickBot="1" x14ac:dyDescent="0.3">
      <c r="A35" s="20" t="s">
        <v>108</v>
      </c>
      <c r="B35" s="57" t="s">
        <v>34</v>
      </c>
      <c r="C35" s="58"/>
      <c r="D35" s="58"/>
      <c r="E35" s="59"/>
    </row>
    <row r="36" spans="1:5" ht="26.25" thickBot="1" x14ac:dyDescent="0.3">
      <c r="A36" s="20" t="s">
        <v>109</v>
      </c>
      <c r="B36" s="8" t="s">
        <v>35</v>
      </c>
      <c r="C36" s="9" t="s">
        <v>36</v>
      </c>
      <c r="D36" s="40">
        <f>E36*502.2*12</f>
        <v>13499.136000000002</v>
      </c>
      <c r="E36" s="43">
        <v>2.2400000000000002</v>
      </c>
    </row>
    <row r="37" spans="1:5" ht="39" thickBot="1" x14ac:dyDescent="0.3">
      <c r="A37" s="20" t="s">
        <v>110</v>
      </c>
      <c r="B37" s="8" t="s">
        <v>37</v>
      </c>
      <c r="C37" s="9" t="s">
        <v>14</v>
      </c>
      <c r="D37" s="41"/>
      <c r="E37" s="44"/>
    </row>
    <row r="38" spans="1:5" ht="51.75" thickBot="1" x14ac:dyDescent="0.3">
      <c r="A38" s="20" t="s">
        <v>111</v>
      </c>
      <c r="B38" s="8" t="s">
        <v>38</v>
      </c>
      <c r="C38" s="9" t="s">
        <v>14</v>
      </c>
      <c r="D38" s="41"/>
      <c r="E38" s="44"/>
    </row>
    <row r="39" spans="1:5" ht="39" thickBot="1" x14ac:dyDescent="0.3">
      <c r="A39" s="20" t="s">
        <v>112</v>
      </c>
      <c r="B39" s="8" t="s">
        <v>39</v>
      </c>
      <c r="C39" s="9" t="s">
        <v>14</v>
      </c>
      <c r="D39" s="41"/>
      <c r="E39" s="44"/>
    </row>
    <row r="40" spans="1:5" ht="39" thickBot="1" x14ac:dyDescent="0.3">
      <c r="A40" s="20" t="s">
        <v>113</v>
      </c>
      <c r="B40" s="8" t="s">
        <v>40</v>
      </c>
      <c r="C40" s="9" t="s">
        <v>14</v>
      </c>
      <c r="D40" s="42"/>
      <c r="E40" s="45"/>
    </row>
    <row r="41" spans="1:5" ht="15.75" thickBot="1" x14ac:dyDescent="0.3">
      <c r="A41" s="20" t="s">
        <v>114</v>
      </c>
      <c r="B41" s="57" t="s">
        <v>41</v>
      </c>
      <c r="C41" s="58"/>
      <c r="D41" s="58"/>
      <c r="E41" s="59"/>
    </row>
    <row r="42" spans="1:5" ht="26.25" thickBot="1" x14ac:dyDescent="0.3">
      <c r="A42" s="20" t="s">
        <v>115</v>
      </c>
      <c r="B42" s="8" t="s">
        <v>42</v>
      </c>
      <c r="C42" s="9" t="s">
        <v>36</v>
      </c>
      <c r="D42" s="54">
        <f>E42*502.2*12</f>
        <v>44052.983999999997</v>
      </c>
      <c r="E42" s="43">
        <v>7.31</v>
      </c>
    </row>
    <row r="43" spans="1:5" ht="26.25" thickBot="1" x14ac:dyDescent="0.3">
      <c r="A43" s="20" t="s">
        <v>116</v>
      </c>
      <c r="B43" s="10" t="s">
        <v>43</v>
      </c>
      <c r="C43" s="10" t="s">
        <v>23</v>
      </c>
      <c r="D43" s="55"/>
      <c r="E43" s="44"/>
    </row>
    <row r="44" spans="1:5" ht="26.25" thickBot="1" x14ac:dyDescent="0.3">
      <c r="A44" s="20" t="s">
        <v>117</v>
      </c>
      <c r="B44" s="9" t="s">
        <v>44</v>
      </c>
      <c r="C44" s="9" t="s">
        <v>23</v>
      </c>
      <c r="D44" s="55"/>
      <c r="E44" s="44"/>
    </row>
    <row r="45" spans="1:5" ht="39" thickBot="1" x14ac:dyDescent="0.3">
      <c r="A45" s="20" t="s">
        <v>118</v>
      </c>
      <c r="B45" s="8" t="s">
        <v>45</v>
      </c>
      <c r="C45" s="9" t="s">
        <v>14</v>
      </c>
      <c r="D45" s="56"/>
      <c r="E45" s="45"/>
    </row>
    <row r="46" spans="1:5" ht="25.5" customHeight="1" thickBot="1" x14ac:dyDescent="0.3">
      <c r="A46" s="22"/>
      <c r="B46" s="37" t="s">
        <v>46</v>
      </c>
      <c r="C46" s="38"/>
      <c r="D46" s="38"/>
      <c r="E46" s="39"/>
    </row>
    <row r="47" spans="1:5" ht="39" thickBot="1" x14ac:dyDescent="0.3">
      <c r="A47" s="20" t="s">
        <v>119</v>
      </c>
      <c r="B47" s="8" t="s">
        <v>47</v>
      </c>
      <c r="C47" s="9" t="s">
        <v>48</v>
      </c>
      <c r="D47" s="54">
        <f>E47*502.2*12</f>
        <v>32180.976000000002</v>
      </c>
      <c r="E47" s="43">
        <v>5.34</v>
      </c>
    </row>
    <row r="48" spans="1:5" ht="29.25" thickBot="1" x14ac:dyDescent="0.3">
      <c r="A48" s="20" t="s">
        <v>120</v>
      </c>
      <c r="B48" s="8" t="s">
        <v>49</v>
      </c>
      <c r="C48" s="9" t="s">
        <v>14</v>
      </c>
      <c r="D48" s="55"/>
      <c r="E48" s="44"/>
    </row>
    <row r="49" spans="1:5" ht="64.5" thickBot="1" x14ac:dyDescent="0.3">
      <c r="A49" s="20" t="s">
        <v>121</v>
      </c>
      <c r="B49" s="8" t="s">
        <v>50</v>
      </c>
      <c r="C49" s="9" t="s">
        <v>23</v>
      </c>
      <c r="D49" s="55"/>
      <c r="E49" s="44"/>
    </row>
    <row r="50" spans="1:5" ht="26.25" thickBot="1" x14ac:dyDescent="0.3">
      <c r="A50" s="20" t="s">
        <v>122</v>
      </c>
      <c r="B50" s="8" t="s">
        <v>51</v>
      </c>
      <c r="C50" s="9" t="s">
        <v>14</v>
      </c>
      <c r="D50" s="55"/>
      <c r="E50" s="44"/>
    </row>
    <row r="51" spans="1:5" ht="26.25" thickBot="1" x14ac:dyDescent="0.3">
      <c r="A51" s="20" t="s">
        <v>123</v>
      </c>
      <c r="B51" s="8" t="s">
        <v>52</v>
      </c>
      <c r="C51" s="9" t="s">
        <v>14</v>
      </c>
      <c r="D51" s="55"/>
      <c r="E51" s="44"/>
    </row>
    <row r="52" spans="1:5" ht="26.25" thickBot="1" x14ac:dyDescent="0.3">
      <c r="A52" s="20" t="s">
        <v>124</v>
      </c>
      <c r="B52" s="8" t="s">
        <v>53</v>
      </c>
      <c r="C52" s="9" t="s">
        <v>36</v>
      </c>
      <c r="D52" s="55"/>
      <c r="E52" s="44"/>
    </row>
    <row r="53" spans="1:5" ht="26.25" thickBot="1" x14ac:dyDescent="0.3">
      <c r="A53" s="20" t="s">
        <v>125</v>
      </c>
      <c r="B53" s="8" t="s">
        <v>54</v>
      </c>
      <c r="C53" s="9" t="s">
        <v>14</v>
      </c>
      <c r="D53" s="55"/>
      <c r="E53" s="44"/>
    </row>
    <row r="54" spans="1:5" ht="26.25" thickBot="1" x14ac:dyDescent="0.3">
      <c r="A54" s="20" t="s">
        <v>126</v>
      </c>
      <c r="B54" s="8" t="s">
        <v>55</v>
      </c>
      <c r="C54" s="9" t="s">
        <v>14</v>
      </c>
      <c r="D54" s="55"/>
      <c r="E54" s="44"/>
    </row>
    <row r="55" spans="1:5" ht="26.25" thickBot="1" x14ac:dyDescent="0.3">
      <c r="A55" s="20" t="s">
        <v>127</v>
      </c>
      <c r="B55" s="8" t="s">
        <v>56</v>
      </c>
      <c r="C55" s="9" t="s">
        <v>14</v>
      </c>
      <c r="D55" s="56"/>
      <c r="E55" s="45"/>
    </row>
    <row r="56" spans="1:5" ht="16.5" thickBot="1" x14ac:dyDescent="0.3">
      <c r="A56" s="22"/>
      <c r="B56" s="37" t="s">
        <v>57</v>
      </c>
      <c r="C56" s="38"/>
      <c r="D56" s="38"/>
      <c r="E56" s="39"/>
    </row>
    <row r="57" spans="1:5" ht="77.25" thickBot="1" x14ac:dyDescent="0.3">
      <c r="A57" s="20" t="s">
        <v>128</v>
      </c>
      <c r="B57" s="8" t="s">
        <v>58</v>
      </c>
      <c r="C57" s="9" t="s">
        <v>59</v>
      </c>
      <c r="D57" s="54">
        <f>E57*502.2*12</f>
        <v>6990.6239999999989</v>
      </c>
      <c r="E57" s="43">
        <v>1.1599999999999999</v>
      </c>
    </row>
    <row r="58" spans="1:5" ht="39" thickBot="1" x14ac:dyDescent="0.3">
      <c r="A58" s="20" t="s">
        <v>129</v>
      </c>
      <c r="B58" s="8" t="s">
        <v>60</v>
      </c>
      <c r="C58" s="9" t="s">
        <v>61</v>
      </c>
      <c r="D58" s="56"/>
      <c r="E58" s="45"/>
    </row>
    <row r="59" spans="1:5" ht="15.75" thickBot="1" x14ac:dyDescent="0.3">
      <c r="A59" s="37" t="s">
        <v>62</v>
      </c>
      <c r="B59" s="38"/>
      <c r="C59" s="38"/>
      <c r="D59" s="38"/>
      <c r="E59" s="39"/>
    </row>
    <row r="60" spans="1:5" ht="39" thickBot="1" x14ac:dyDescent="0.3">
      <c r="A60" s="20" t="s">
        <v>130</v>
      </c>
      <c r="B60" s="8" t="s">
        <v>63</v>
      </c>
      <c r="C60" s="9" t="s">
        <v>64</v>
      </c>
      <c r="D60" s="40">
        <f>E60*502.2*12</f>
        <v>10726.991999999998</v>
      </c>
      <c r="E60" s="43">
        <v>1.78</v>
      </c>
    </row>
    <row r="61" spans="1:5" ht="26.25" thickBot="1" x14ac:dyDescent="0.3">
      <c r="A61" s="20" t="s">
        <v>131</v>
      </c>
      <c r="B61" s="8" t="s">
        <v>65</v>
      </c>
      <c r="C61" s="9" t="s">
        <v>66</v>
      </c>
      <c r="D61" s="41"/>
      <c r="E61" s="44"/>
    </row>
    <row r="62" spans="1:5" ht="77.25" thickBot="1" x14ac:dyDescent="0.3">
      <c r="A62" s="20" t="s">
        <v>132</v>
      </c>
      <c r="B62" s="8" t="s">
        <v>67</v>
      </c>
      <c r="C62" s="9" t="s">
        <v>36</v>
      </c>
      <c r="D62" s="41"/>
      <c r="E62" s="44"/>
    </row>
    <row r="63" spans="1:5" ht="39" thickBot="1" x14ac:dyDescent="0.3">
      <c r="A63" s="20" t="s">
        <v>133</v>
      </c>
      <c r="B63" s="8" t="s">
        <v>68</v>
      </c>
      <c r="C63" s="9" t="s">
        <v>66</v>
      </c>
      <c r="D63" s="41"/>
      <c r="E63" s="44"/>
    </row>
    <row r="64" spans="1:5" ht="15.75" thickBot="1" x14ac:dyDescent="0.3">
      <c r="A64" s="20" t="s">
        <v>134</v>
      </c>
      <c r="B64" s="8" t="s">
        <v>69</v>
      </c>
      <c r="C64" s="9" t="s">
        <v>70</v>
      </c>
      <c r="D64" s="42"/>
      <c r="E64" s="45"/>
    </row>
    <row r="65" spans="1:11" ht="25.5" customHeight="1" thickBot="1" x14ac:dyDescent="0.3">
      <c r="A65" s="37" t="s">
        <v>71</v>
      </c>
      <c r="B65" s="38"/>
      <c r="C65" s="38"/>
      <c r="D65" s="38"/>
      <c r="E65" s="39"/>
    </row>
    <row r="66" spans="1:11" ht="16.5" thickBot="1" x14ac:dyDescent="0.3">
      <c r="A66" s="20" t="s">
        <v>135</v>
      </c>
      <c r="B66" s="11" t="s">
        <v>72</v>
      </c>
      <c r="C66" s="12"/>
      <c r="D66" s="40">
        <f>E66*502.2*12</f>
        <v>8376.6959999999981</v>
      </c>
      <c r="E66" s="43">
        <v>1.39</v>
      </c>
    </row>
    <row r="67" spans="1:11" ht="77.25" thickBot="1" x14ac:dyDescent="0.3">
      <c r="A67" s="20" t="s">
        <v>136</v>
      </c>
      <c r="B67" s="8" t="s">
        <v>73</v>
      </c>
      <c r="C67" s="9" t="s">
        <v>14</v>
      </c>
      <c r="D67" s="41"/>
      <c r="E67" s="44"/>
    </row>
    <row r="68" spans="1:11" ht="39" thickBot="1" x14ac:dyDescent="0.3">
      <c r="A68" s="20" t="s">
        <v>137</v>
      </c>
      <c r="B68" s="8" t="s">
        <v>74</v>
      </c>
      <c r="C68" s="9" t="s">
        <v>66</v>
      </c>
      <c r="D68" s="41"/>
      <c r="E68" s="44"/>
    </row>
    <row r="69" spans="1:11" ht="16.5" thickBot="1" x14ac:dyDescent="0.3">
      <c r="A69" s="20" t="s">
        <v>138</v>
      </c>
      <c r="B69" s="11" t="s">
        <v>75</v>
      </c>
      <c r="C69" s="12"/>
      <c r="D69" s="41"/>
      <c r="E69" s="44"/>
    </row>
    <row r="70" spans="1:11" ht="39" thickBot="1" x14ac:dyDescent="0.3">
      <c r="A70" s="20" t="s">
        <v>139</v>
      </c>
      <c r="B70" s="8" t="s">
        <v>74</v>
      </c>
      <c r="C70" s="9" t="s">
        <v>64</v>
      </c>
      <c r="D70" s="42"/>
      <c r="E70" s="45"/>
    </row>
    <row r="71" spans="1:11" ht="15.75" thickBot="1" x14ac:dyDescent="0.3">
      <c r="A71" s="46" t="s">
        <v>76</v>
      </c>
      <c r="B71" s="47"/>
      <c r="C71" s="47"/>
      <c r="D71" s="47"/>
      <c r="E71" s="48"/>
    </row>
    <row r="72" spans="1:11" ht="39" thickBot="1" x14ac:dyDescent="0.3">
      <c r="A72" s="23" t="s">
        <v>140</v>
      </c>
      <c r="B72" s="13" t="s">
        <v>77</v>
      </c>
      <c r="C72" s="49" t="s">
        <v>78</v>
      </c>
      <c r="D72" s="49">
        <f>E72*502.2*12</f>
        <v>10968.048000000001</v>
      </c>
      <c r="E72" s="51">
        <v>1.82</v>
      </c>
    </row>
    <row r="73" spans="1:11" ht="39" thickBot="1" x14ac:dyDescent="0.3">
      <c r="A73" s="24" t="s">
        <v>141</v>
      </c>
      <c r="B73" s="14" t="s">
        <v>79</v>
      </c>
      <c r="C73" s="50"/>
      <c r="D73" s="50"/>
      <c r="E73" s="52"/>
    </row>
    <row r="74" spans="1:11" ht="15.75" thickBot="1" x14ac:dyDescent="0.3">
      <c r="A74" s="53" t="s">
        <v>80</v>
      </c>
      <c r="B74" s="35"/>
      <c r="C74" s="35"/>
      <c r="D74" s="35"/>
      <c r="E74" s="36"/>
    </row>
    <row r="75" spans="1:11" ht="39" thickBot="1" x14ac:dyDescent="0.3">
      <c r="A75" s="24" t="s">
        <v>142</v>
      </c>
      <c r="B75" s="14" t="s">
        <v>81</v>
      </c>
      <c r="C75" s="14" t="s">
        <v>14</v>
      </c>
      <c r="D75" s="15">
        <f>E75*502.2*12</f>
        <v>783.43200000000002</v>
      </c>
      <c r="E75" s="30">
        <v>0.13</v>
      </c>
    </row>
    <row r="76" spans="1:11" ht="15.75" thickBot="1" x14ac:dyDescent="0.3">
      <c r="A76" s="34" t="s">
        <v>82</v>
      </c>
      <c r="B76" s="35"/>
      <c r="C76" s="35"/>
      <c r="D76" s="35"/>
      <c r="E76" s="36"/>
    </row>
    <row r="77" spans="1:11" ht="26.25" thickBot="1" x14ac:dyDescent="0.3">
      <c r="A77" s="23" t="s">
        <v>143</v>
      </c>
      <c r="B77" s="13" t="s">
        <v>83</v>
      </c>
      <c r="C77" s="16">
        <v>12</v>
      </c>
      <c r="D77" s="17">
        <f>E77*502.2*12</f>
        <v>36459.72</v>
      </c>
      <c r="E77" s="31">
        <v>6.05</v>
      </c>
    </row>
    <row r="78" spans="1:11" ht="16.5" thickBot="1" x14ac:dyDescent="0.3">
      <c r="A78" s="22"/>
      <c r="B78" s="11" t="s">
        <v>84</v>
      </c>
      <c r="C78" s="18"/>
      <c r="D78" s="25">
        <f>D16+D22+D28+D36+D42+D47+D57+D60+D66+D72+D75+D77</f>
        <v>212008.75200000001</v>
      </c>
      <c r="E78" s="25">
        <f>E16+E22+E28+E36+E42+E47+E57+E60+E66+E72+E75+E77</f>
        <v>35.18</v>
      </c>
    </row>
    <row r="79" spans="1:11" ht="15.75" x14ac:dyDescent="0.25">
      <c r="K79" s="19"/>
    </row>
  </sheetData>
  <mergeCells count="42">
    <mergeCell ref="D22:D26"/>
    <mergeCell ref="E22:E26"/>
    <mergeCell ref="A2:E2"/>
    <mergeCell ref="D3:E3"/>
    <mergeCell ref="D4:E4"/>
    <mergeCell ref="A6:E6"/>
    <mergeCell ref="A7:E7"/>
    <mergeCell ref="A9:A13"/>
    <mergeCell ref="B9:B13"/>
    <mergeCell ref="C9:C13"/>
    <mergeCell ref="B14:E14"/>
    <mergeCell ref="B15:E15"/>
    <mergeCell ref="D16:D20"/>
    <mergeCell ref="E16:E20"/>
    <mergeCell ref="B21:E21"/>
    <mergeCell ref="B27:E27"/>
    <mergeCell ref="D28:D34"/>
    <mergeCell ref="E28:E34"/>
    <mergeCell ref="B35:E35"/>
    <mergeCell ref="D36:D40"/>
    <mergeCell ref="E36:E40"/>
    <mergeCell ref="B41:E41"/>
    <mergeCell ref="D42:D45"/>
    <mergeCell ref="E42:E45"/>
    <mergeCell ref="B46:E46"/>
    <mergeCell ref="D47:D55"/>
    <mergeCell ref="E47:E55"/>
    <mergeCell ref="B56:E56"/>
    <mergeCell ref="D57:D58"/>
    <mergeCell ref="E57:E58"/>
    <mergeCell ref="A59:E59"/>
    <mergeCell ref="D60:D64"/>
    <mergeCell ref="E60:E64"/>
    <mergeCell ref="A74:E74"/>
    <mergeCell ref="A76:E76"/>
    <mergeCell ref="A65:E65"/>
    <mergeCell ref="D66:D70"/>
    <mergeCell ref="E66:E70"/>
    <mergeCell ref="A71:E71"/>
    <mergeCell ref="C72:C73"/>
    <mergeCell ref="D72:D73"/>
    <mergeCell ref="E72:E73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9"/>
  <sheetViews>
    <sheetView topLeftCell="A62" workbookViewId="0">
      <selection activeCell="G75" sqref="G75"/>
    </sheetView>
  </sheetViews>
  <sheetFormatPr defaultRowHeight="15" x14ac:dyDescent="0.25"/>
  <cols>
    <col min="1" max="1" width="17.28515625" style="21" customWidth="1"/>
    <col min="2" max="2" width="19.5703125" customWidth="1"/>
    <col min="3" max="3" width="17.28515625" customWidth="1"/>
    <col min="4" max="4" width="18.42578125" customWidth="1"/>
    <col min="5" max="5" width="20.42578125" style="26" customWidth="1"/>
  </cols>
  <sheetData>
    <row r="2" spans="1:11" x14ac:dyDescent="0.25">
      <c r="A2" s="32" t="s">
        <v>0</v>
      </c>
      <c r="B2" s="32"/>
      <c r="C2" s="32"/>
      <c r="D2" s="32"/>
      <c r="E2" s="32"/>
      <c r="K2" s="1"/>
    </row>
    <row r="3" spans="1:11" x14ac:dyDescent="0.25">
      <c r="D3" s="32" t="s">
        <v>85</v>
      </c>
      <c r="E3" s="32"/>
    </row>
    <row r="4" spans="1:11" x14ac:dyDescent="0.25">
      <c r="D4" s="32" t="s">
        <v>154</v>
      </c>
      <c r="E4" s="32"/>
      <c r="K4" s="2" t="s">
        <v>86</v>
      </c>
    </row>
    <row r="5" spans="1:11" x14ac:dyDescent="0.25">
      <c r="K5" s="2"/>
    </row>
    <row r="6" spans="1:11" x14ac:dyDescent="0.25">
      <c r="A6" s="33" t="s">
        <v>87</v>
      </c>
      <c r="B6" s="33"/>
      <c r="C6" s="33"/>
      <c r="D6" s="33"/>
      <c r="E6" s="33"/>
    </row>
    <row r="7" spans="1:11" x14ac:dyDescent="0.25">
      <c r="A7" s="33" t="s">
        <v>155</v>
      </c>
      <c r="B7" s="33"/>
      <c r="C7" s="33"/>
      <c r="D7" s="33"/>
      <c r="E7" s="33"/>
      <c r="K7" s="3"/>
    </row>
    <row r="8" spans="1:11" ht="16.5" thickBot="1" x14ac:dyDescent="0.3">
      <c r="K8" s="4"/>
    </row>
    <row r="9" spans="1:11" x14ac:dyDescent="0.25">
      <c r="A9" s="60" t="s">
        <v>2</v>
      </c>
      <c r="B9" s="54" t="s">
        <v>3</v>
      </c>
      <c r="C9" s="54" t="s">
        <v>4</v>
      </c>
      <c r="D9" s="5"/>
      <c r="E9" s="27"/>
    </row>
    <row r="10" spans="1:11" x14ac:dyDescent="0.25">
      <c r="A10" s="61"/>
      <c r="B10" s="55"/>
      <c r="C10" s="55"/>
      <c r="D10" s="6"/>
      <c r="E10" s="28"/>
    </row>
    <row r="11" spans="1:11" ht="28.5" x14ac:dyDescent="0.25">
      <c r="A11" s="61"/>
      <c r="B11" s="55"/>
      <c r="C11" s="55"/>
      <c r="D11" s="6" t="s">
        <v>5</v>
      </c>
      <c r="E11" s="28" t="s">
        <v>7</v>
      </c>
    </row>
    <row r="12" spans="1:11" x14ac:dyDescent="0.25">
      <c r="A12" s="61"/>
      <c r="B12" s="55"/>
      <c r="C12" s="55"/>
      <c r="D12" s="6" t="s">
        <v>6</v>
      </c>
      <c r="E12" s="28" t="s">
        <v>8</v>
      </c>
    </row>
    <row r="13" spans="1:11" ht="16.5" thickBot="1" x14ac:dyDescent="0.3">
      <c r="A13" s="62"/>
      <c r="B13" s="56"/>
      <c r="C13" s="56"/>
      <c r="D13" s="7"/>
      <c r="E13" s="29"/>
    </row>
    <row r="14" spans="1:11" ht="25.5" customHeight="1" thickBot="1" x14ac:dyDescent="0.3">
      <c r="A14" s="22"/>
      <c r="B14" s="37" t="s">
        <v>9</v>
      </c>
      <c r="C14" s="38"/>
      <c r="D14" s="38"/>
      <c r="E14" s="39"/>
    </row>
    <row r="15" spans="1:11" ht="15.75" thickBot="1" x14ac:dyDescent="0.3">
      <c r="A15" s="20" t="s">
        <v>89</v>
      </c>
      <c r="B15" s="57" t="s">
        <v>10</v>
      </c>
      <c r="C15" s="58"/>
      <c r="D15" s="58"/>
      <c r="E15" s="59"/>
    </row>
    <row r="16" spans="1:11" ht="102.75" thickBot="1" x14ac:dyDescent="0.3">
      <c r="A16" s="20" t="s">
        <v>91</v>
      </c>
      <c r="B16" s="8" t="s">
        <v>11</v>
      </c>
      <c r="C16" s="9" t="s">
        <v>12</v>
      </c>
      <c r="D16" s="40">
        <f>E16*376*12</f>
        <v>5730.24</v>
      </c>
      <c r="E16" s="43">
        <v>1.27</v>
      </c>
    </row>
    <row r="17" spans="1:5" ht="64.5" thickBot="1" x14ac:dyDescent="0.3">
      <c r="A17" s="20" t="s">
        <v>92</v>
      </c>
      <c r="B17" s="8" t="s">
        <v>13</v>
      </c>
      <c r="C17" s="9" t="s">
        <v>14</v>
      </c>
      <c r="D17" s="41"/>
      <c r="E17" s="44"/>
    </row>
    <row r="18" spans="1:5" ht="39" thickBot="1" x14ac:dyDescent="0.3">
      <c r="A18" s="20" t="s">
        <v>93</v>
      </c>
      <c r="B18" s="8" t="s">
        <v>15</v>
      </c>
      <c r="C18" s="9" t="s">
        <v>14</v>
      </c>
      <c r="D18" s="41"/>
      <c r="E18" s="44"/>
    </row>
    <row r="19" spans="1:5" ht="39" thickBot="1" x14ac:dyDescent="0.3">
      <c r="A19" s="20" t="s">
        <v>94</v>
      </c>
      <c r="B19" s="8" t="s">
        <v>16</v>
      </c>
      <c r="C19" s="9" t="s">
        <v>14</v>
      </c>
      <c r="D19" s="41"/>
      <c r="E19" s="44"/>
    </row>
    <row r="20" spans="1:5" ht="26.25" thickBot="1" x14ac:dyDescent="0.3">
      <c r="A20" s="20" t="s">
        <v>95</v>
      </c>
      <c r="B20" s="8" t="s">
        <v>17</v>
      </c>
      <c r="C20" s="9" t="s">
        <v>14</v>
      </c>
      <c r="D20" s="42"/>
      <c r="E20" s="45"/>
    </row>
    <row r="21" spans="1:5" ht="15.75" thickBot="1" x14ac:dyDescent="0.3">
      <c r="A21" s="20" t="s">
        <v>18</v>
      </c>
      <c r="B21" s="57" t="s">
        <v>19</v>
      </c>
      <c r="C21" s="58"/>
      <c r="D21" s="58"/>
      <c r="E21" s="59"/>
    </row>
    <row r="22" spans="1:5" ht="51.75" thickBot="1" x14ac:dyDescent="0.3">
      <c r="A22" s="20" t="s">
        <v>96</v>
      </c>
      <c r="B22" s="8" t="s">
        <v>20</v>
      </c>
      <c r="C22" s="9" t="s">
        <v>14</v>
      </c>
      <c r="D22" s="40">
        <f>E22*376*12</f>
        <v>14077.440000000002</v>
      </c>
      <c r="E22" s="43">
        <v>3.12</v>
      </c>
    </row>
    <row r="23" spans="1:5" ht="51.75" thickBot="1" x14ac:dyDescent="0.3">
      <c r="A23" s="20" t="s">
        <v>97</v>
      </c>
      <c r="B23" s="8" t="s">
        <v>21</v>
      </c>
      <c r="C23" s="9" t="s">
        <v>14</v>
      </c>
      <c r="D23" s="41"/>
      <c r="E23" s="44"/>
    </row>
    <row r="24" spans="1:5" ht="26.25" thickBot="1" x14ac:dyDescent="0.3">
      <c r="A24" s="20" t="s">
        <v>98</v>
      </c>
      <c r="B24" s="8" t="s">
        <v>22</v>
      </c>
      <c r="C24" s="9" t="s">
        <v>23</v>
      </c>
      <c r="D24" s="41"/>
      <c r="E24" s="44"/>
    </row>
    <row r="25" spans="1:5" ht="26.25" thickBot="1" x14ac:dyDescent="0.3">
      <c r="A25" s="20" t="s">
        <v>99</v>
      </c>
      <c r="B25" s="8" t="s">
        <v>24</v>
      </c>
      <c r="C25" s="9" t="s">
        <v>23</v>
      </c>
      <c r="D25" s="41"/>
      <c r="E25" s="44"/>
    </row>
    <row r="26" spans="1:5" ht="26.25" thickBot="1" x14ac:dyDescent="0.3">
      <c r="A26" s="20" t="s">
        <v>100</v>
      </c>
      <c r="B26" s="8" t="s">
        <v>25</v>
      </c>
      <c r="C26" s="9" t="s">
        <v>14</v>
      </c>
      <c r="D26" s="42"/>
      <c r="E26" s="45"/>
    </row>
    <row r="27" spans="1:5" ht="15.75" thickBot="1" x14ac:dyDescent="0.3">
      <c r="A27" s="20" t="s">
        <v>90</v>
      </c>
      <c r="B27" s="57" t="s">
        <v>26</v>
      </c>
      <c r="C27" s="58"/>
      <c r="D27" s="58"/>
      <c r="E27" s="59"/>
    </row>
    <row r="28" spans="1:5" ht="51.75" thickBot="1" x14ac:dyDescent="0.3">
      <c r="A28" s="20" t="s">
        <v>101</v>
      </c>
      <c r="B28" s="8" t="s">
        <v>27</v>
      </c>
      <c r="C28" s="9" t="s">
        <v>14</v>
      </c>
      <c r="D28" s="54">
        <f>E28*376*12</f>
        <v>16107.84</v>
      </c>
      <c r="E28" s="43">
        <v>3.57</v>
      </c>
    </row>
    <row r="29" spans="1:5" ht="51.75" thickBot="1" x14ac:dyDescent="0.3">
      <c r="A29" s="20" t="s">
        <v>102</v>
      </c>
      <c r="B29" s="8" t="s">
        <v>28</v>
      </c>
      <c r="C29" s="9" t="s">
        <v>14</v>
      </c>
      <c r="D29" s="55"/>
      <c r="E29" s="44"/>
    </row>
    <row r="30" spans="1:5" ht="39" thickBot="1" x14ac:dyDescent="0.3">
      <c r="A30" s="20" t="s">
        <v>103</v>
      </c>
      <c r="B30" s="8" t="s">
        <v>29</v>
      </c>
      <c r="C30" s="9" t="s">
        <v>23</v>
      </c>
      <c r="D30" s="55"/>
      <c r="E30" s="44"/>
    </row>
    <row r="31" spans="1:5" ht="26.25" thickBot="1" x14ac:dyDescent="0.3">
      <c r="A31" s="20" t="s">
        <v>104</v>
      </c>
      <c r="B31" s="8" t="s">
        <v>30</v>
      </c>
      <c r="C31" s="9" t="s">
        <v>23</v>
      </c>
      <c r="D31" s="55"/>
      <c r="E31" s="44"/>
    </row>
    <row r="32" spans="1:5" ht="26.25" thickBot="1" x14ac:dyDescent="0.3">
      <c r="A32" s="20" t="s">
        <v>105</v>
      </c>
      <c r="B32" s="8" t="s">
        <v>31</v>
      </c>
      <c r="C32" s="9" t="s">
        <v>14</v>
      </c>
      <c r="D32" s="55"/>
      <c r="E32" s="44"/>
    </row>
    <row r="33" spans="1:5" ht="39" thickBot="1" x14ac:dyDescent="0.3">
      <c r="A33" s="20" t="s">
        <v>106</v>
      </c>
      <c r="B33" s="8" t="s">
        <v>32</v>
      </c>
      <c r="C33" s="9" t="s">
        <v>14</v>
      </c>
      <c r="D33" s="55"/>
      <c r="E33" s="44"/>
    </row>
    <row r="34" spans="1:5" ht="26.25" thickBot="1" x14ac:dyDescent="0.3">
      <c r="A34" s="20" t="s">
        <v>107</v>
      </c>
      <c r="B34" s="8" t="s">
        <v>33</v>
      </c>
      <c r="C34" s="9" t="s">
        <v>14</v>
      </c>
      <c r="D34" s="56"/>
      <c r="E34" s="45"/>
    </row>
    <row r="35" spans="1:5" ht="15.75" thickBot="1" x14ac:dyDescent="0.3">
      <c r="A35" s="20" t="s">
        <v>108</v>
      </c>
      <c r="B35" s="57" t="s">
        <v>34</v>
      </c>
      <c r="C35" s="58"/>
      <c r="D35" s="58"/>
      <c r="E35" s="59"/>
    </row>
    <row r="36" spans="1:5" ht="26.25" thickBot="1" x14ac:dyDescent="0.3">
      <c r="A36" s="20" t="s">
        <v>109</v>
      </c>
      <c r="B36" s="8" t="s">
        <v>35</v>
      </c>
      <c r="C36" s="9" t="s">
        <v>36</v>
      </c>
      <c r="D36" s="40">
        <f>E36*376*12</f>
        <v>10106.880000000001</v>
      </c>
      <c r="E36" s="43">
        <v>2.2400000000000002</v>
      </c>
    </row>
    <row r="37" spans="1:5" ht="39" thickBot="1" x14ac:dyDescent="0.3">
      <c r="A37" s="20" t="s">
        <v>110</v>
      </c>
      <c r="B37" s="8" t="s">
        <v>37</v>
      </c>
      <c r="C37" s="9" t="s">
        <v>14</v>
      </c>
      <c r="D37" s="41"/>
      <c r="E37" s="44"/>
    </row>
    <row r="38" spans="1:5" ht="51.75" thickBot="1" x14ac:dyDescent="0.3">
      <c r="A38" s="20" t="s">
        <v>111</v>
      </c>
      <c r="B38" s="8" t="s">
        <v>38</v>
      </c>
      <c r="C38" s="9" t="s">
        <v>14</v>
      </c>
      <c r="D38" s="41"/>
      <c r="E38" s="44"/>
    </row>
    <row r="39" spans="1:5" ht="39" thickBot="1" x14ac:dyDescent="0.3">
      <c r="A39" s="20" t="s">
        <v>112</v>
      </c>
      <c r="B39" s="8" t="s">
        <v>39</v>
      </c>
      <c r="C39" s="9" t="s">
        <v>14</v>
      </c>
      <c r="D39" s="41"/>
      <c r="E39" s="44"/>
    </row>
    <row r="40" spans="1:5" ht="39" thickBot="1" x14ac:dyDescent="0.3">
      <c r="A40" s="20" t="s">
        <v>113</v>
      </c>
      <c r="B40" s="8" t="s">
        <v>40</v>
      </c>
      <c r="C40" s="9" t="s">
        <v>14</v>
      </c>
      <c r="D40" s="42"/>
      <c r="E40" s="45"/>
    </row>
    <row r="41" spans="1:5" ht="15.75" thickBot="1" x14ac:dyDescent="0.3">
      <c r="A41" s="20" t="s">
        <v>114</v>
      </c>
      <c r="B41" s="57" t="s">
        <v>41</v>
      </c>
      <c r="C41" s="58"/>
      <c r="D41" s="58"/>
      <c r="E41" s="59"/>
    </row>
    <row r="42" spans="1:5" ht="26.25" thickBot="1" x14ac:dyDescent="0.3">
      <c r="A42" s="20" t="s">
        <v>115</v>
      </c>
      <c r="B42" s="8" t="s">
        <v>42</v>
      </c>
      <c r="C42" s="9" t="s">
        <v>36</v>
      </c>
      <c r="D42" s="54">
        <f>E42*376*12</f>
        <v>32982.720000000001</v>
      </c>
      <c r="E42" s="43">
        <v>7.31</v>
      </c>
    </row>
    <row r="43" spans="1:5" ht="26.25" thickBot="1" x14ac:dyDescent="0.3">
      <c r="A43" s="20" t="s">
        <v>116</v>
      </c>
      <c r="B43" s="10" t="s">
        <v>43</v>
      </c>
      <c r="C43" s="10" t="s">
        <v>23</v>
      </c>
      <c r="D43" s="55"/>
      <c r="E43" s="44"/>
    </row>
    <row r="44" spans="1:5" ht="26.25" thickBot="1" x14ac:dyDescent="0.3">
      <c r="A44" s="20" t="s">
        <v>117</v>
      </c>
      <c r="B44" s="9" t="s">
        <v>44</v>
      </c>
      <c r="C44" s="9" t="s">
        <v>23</v>
      </c>
      <c r="D44" s="55"/>
      <c r="E44" s="44"/>
    </row>
    <row r="45" spans="1:5" ht="39" thickBot="1" x14ac:dyDescent="0.3">
      <c r="A45" s="20" t="s">
        <v>118</v>
      </c>
      <c r="B45" s="8" t="s">
        <v>45</v>
      </c>
      <c r="C45" s="9" t="s">
        <v>14</v>
      </c>
      <c r="D45" s="56"/>
      <c r="E45" s="45"/>
    </row>
    <row r="46" spans="1:5" ht="25.5" customHeight="1" thickBot="1" x14ac:dyDescent="0.3">
      <c r="A46" s="22"/>
      <c r="B46" s="37" t="s">
        <v>46</v>
      </c>
      <c r="C46" s="38"/>
      <c r="D46" s="38"/>
      <c r="E46" s="39"/>
    </row>
    <row r="47" spans="1:5" ht="39" thickBot="1" x14ac:dyDescent="0.3">
      <c r="A47" s="20" t="s">
        <v>119</v>
      </c>
      <c r="B47" s="8" t="s">
        <v>47</v>
      </c>
      <c r="C47" s="9" t="s">
        <v>48</v>
      </c>
      <c r="D47" s="54">
        <f>E47*376*12</f>
        <v>24094.079999999998</v>
      </c>
      <c r="E47" s="43">
        <v>5.34</v>
      </c>
    </row>
    <row r="48" spans="1:5" ht="29.25" thickBot="1" x14ac:dyDescent="0.3">
      <c r="A48" s="20" t="s">
        <v>120</v>
      </c>
      <c r="B48" s="8" t="s">
        <v>49</v>
      </c>
      <c r="C48" s="9" t="s">
        <v>14</v>
      </c>
      <c r="D48" s="55"/>
      <c r="E48" s="44"/>
    </row>
    <row r="49" spans="1:5" ht="64.5" thickBot="1" x14ac:dyDescent="0.3">
      <c r="A49" s="20" t="s">
        <v>121</v>
      </c>
      <c r="B49" s="8" t="s">
        <v>50</v>
      </c>
      <c r="C49" s="9" t="s">
        <v>23</v>
      </c>
      <c r="D49" s="55"/>
      <c r="E49" s="44"/>
    </row>
    <row r="50" spans="1:5" ht="26.25" thickBot="1" x14ac:dyDescent="0.3">
      <c r="A50" s="20" t="s">
        <v>122</v>
      </c>
      <c r="B50" s="8" t="s">
        <v>51</v>
      </c>
      <c r="C50" s="9" t="s">
        <v>14</v>
      </c>
      <c r="D50" s="55"/>
      <c r="E50" s="44"/>
    </row>
    <row r="51" spans="1:5" ht="26.25" thickBot="1" x14ac:dyDescent="0.3">
      <c r="A51" s="20" t="s">
        <v>123</v>
      </c>
      <c r="B51" s="8" t="s">
        <v>52</v>
      </c>
      <c r="C51" s="9" t="s">
        <v>14</v>
      </c>
      <c r="D51" s="55"/>
      <c r="E51" s="44"/>
    </row>
    <row r="52" spans="1:5" ht="26.25" thickBot="1" x14ac:dyDescent="0.3">
      <c r="A52" s="20" t="s">
        <v>124</v>
      </c>
      <c r="B52" s="8" t="s">
        <v>53</v>
      </c>
      <c r="C52" s="9" t="s">
        <v>36</v>
      </c>
      <c r="D52" s="55"/>
      <c r="E52" s="44"/>
    </row>
    <row r="53" spans="1:5" ht="26.25" thickBot="1" x14ac:dyDescent="0.3">
      <c r="A53" s="20" t="s">
        <v>125</v>
      </c>
      <c r="B53" s="8" t="s">
        <v>54</v>
      </c>
      <c r="C53" s="9" t="s">
        <v>14</v>
      </c>
      <c r="D53" s="55"/>
      <c r="E53" s="44"/>
    </row>
    <row r="54" spans="1:5" ht="26.25" thickBot="1" x14ac:dyDescent="0.3">
      <c r="A54" s="20" t="s">
        <v>126</v>
      </c>
      <c r="B54" s="8" t="s">
        <v>55</v>
      </c>
      <c r="C54" s="9" t="s">
        <v>14</v>
      </c>
      <c r="D54" s="55"/>
      <c r="E54" s="44"/>
    </row>
    <row r="55" spans="1:5" ht="26.25" thickBot="1" x14ac:dyDescent="0.3">
      <c r="A55" s="20" t="s">
        <v>127</v>
      </c>
      <c r="B55" s="8" t="s">
        <v>56</v>
      </c>
      <c r="C55" s="9" t="s">
        <v>14</v>
      </c>
      <c r="D55" s="56"/>
      <c r="E55" s="45"/>
    </row>
    <row r="56" spans="1:5" ht="16.5" thickBot="1" x14ac:dyDescent="0.3">
      <c r="A56" s="22"/>
      <c r="B56" s="37" t="s">
        <v>57</v>
      </c>
      <c r="C56" s="38"/>
      <c r="D56" s="38"/>
      <c r="E56" s="39"/>
    </row>
    <row r="57" spans="1:5" ht="77.25" thickBot="1" x14ac:dyDescent="0.3">
      <c r="A57" s="20" t="s">
        <v>128</v>
      </c>
      <c r="B57" s="8" t="s">
        <v>58</v>
      </c>
      <c r="C57" s="9" t="s">
        <v>59</v>
      </c>
      <c r="D57" s="54">
        <f>E57*376*12</f>
        <v>5233.92</v>
      </c>
      <c r="E57" s="43">
        <v>1.1599999999999999</v>
      </c>
    </row>
    <row r="58" spans="1:5" ht="39" thickBot="1" x14ac:dyDescent="0.3">
      <c r="A58" s="20" t="s">
        <v>129</v>
      </c>
      <c r="B58" s="8" t="s">
        <v>60</v>
      </c>
      <c r="C58" s="9" t="s">
        <v>61</v>
      </c>
      <c r="D58" s="56"/>
      <c r="E58" s="45"/>
    </row>
    <row r="59" spans="1:5" ht="15.75" thickBot="1" x14ac:dyDescent="0.3">
      <c r="A59" s="37" t="s">
        <v>62</v>
      </c>
      <c r="B59" s="38"/>
      <c r="C59" s="38"/>
      <c r="D59" s="38"/>
      <c r="E59" s="39"/>
    </row>
    <row r="60" spans="1:5" ht="39" thickBot="1" x14ac:dyDescent="0.3">
      <c r="A60" s="20" t="s">
        <v>130</v>
      </c>
      <c r="B60" s="8" t="s">
        <v>63</v>
      </c>
      <c r="C60" s="9" t="s">
        <v>64</v>
      </c>
      <c r="D60" s="40">
        <f>E60*376*12</f>
        <v>8031.36</v>
      </c>
      <c r="E60" s="43">
        <v>1.78</v>
      </c>
    </row>
    <row r="61" spans="1:5" ht="26.25" thickBot="1" x14ac:dyDescent="0.3">
      <c r="A61" s="20" t="s">
        <v>131</v>
      </c>
      <c r="B61" s="8" t="s">
        <v>65</v>
      </c>
      <c r="C61" s="9" t="s">
        <v>66</v>
      </c>
      <c r="D61" s="41"/>
      <c r="E61" s="44"/>
    </row>
    <row r="62" spans="1:5" ht="77.25" thickBot="1" x14ac:dyDescent="0.3">
      <c r="A62" s="20" t="s">
        <v>132</v>
      </c>
      <c r="B62" s="8" t="s">
        <v>67</v>
      </c>
      <c r="C62" s="9" t="s">
        <v>36</v>
      </c>
      <c r="D62" s="41"/>
      <c r="E62" s="44"/>
    </row>
    <row r="63" spans="1:5" ht="39" thickBot="1" x14ac:dyDescent="0.3">
      <c r="A63" s="20" t="s">
        <v>133</v>
      </c>
      <c r="B63" s="8" t="s">
        <v>68</v>
      </c>
      <c r="C63" s="9" t="s">
        <v>66</v>
      </c>
      <c r="D63" s="41"/>
      <c r="E63" s="44"/>
    </row>
    <row r="64" spans="1:5" ht="15.75" thickBot="1" x14ac:dyDescent="0.3">
      <c r="A64" s="20" t="s">
        <v>134</v>
      </c>
      <c r="B64" s="8" t="s">
        <v>69</v>
      </c>
      <c r="C64" s="9" t="s">
        <v>70</v>
      </c>
      <c r="D64" s="42"/>
      <c r="E64" s="45"/>
    </row>
    <row r="65" spans="1:11" ht="25.5" customHeight="1" thickBot="1" x14ac:dyDescent="0.3">
      <c r="A65" s="37" t="s">
        <v>71</v>
      </c>
      <c r="B65" s="38"/>
      <c r="C65" s="38"/>
      <c r="D65" s="38"/>
      <c r="E65" s="39"/>
    </row>
    <row r="66" spans="1:11" ht="16.5" thickBot="1" x14ac:dyDescent="0.3">
      <c r="A66" s="20" t="s">
        <v>135</v>
      </c>
      <c r="B66" s="11" t="s">
        <v>72</v>
      </c>
      <c r="C66" s="12"/>
      <c r="D66" s="40">
        <f>E66*376*12</f>
        <v>6271.68</v>
      </c>
      <c r="E66" s="43">
        <v>1.39</v>
      </c>
    </row>
    <row r="67" spans="1:11" ht="77.25" thickBot="1" x14ac:dyDescent="0.3">
      <c r="A67" s="20" t="s">
        <v>136</v>
      </c>
      <c r="B67" s="8" t="s">
        <v>73</v>
      </c>
      <c r="C67" s="9" t="s">
        <v>14</v>
      </c>
      <c r="D67" s="41"/>
      <c r="E67" s="44"/>
    </row>
    <row r="68" spans="1:11" ht="39" thickBot="1" x14ac:dyDescent="0.3">
      <c r="A68" s="20" t="s">
        <v>137</v>
      </c>
      <c r="B68" s="8" t="s">
        <v>74</v>
      </c>
      <c r="C68" s="9" t="s">
        <v>66</v>
      </c>
      <c r="D68" s="41"/>
      <c r="E68" s="44"/>
    </row>
    <row r="69" spans="1:11" ht="16.5" thickBot="1" x14ac:dyDescent="0.3">
      <c r="A69" s="20" t="s">
        <v>138</v>
      </c>
      <c r="B69" s="11" t="s">
        <v>75</v>
      </c>
      <c r="C69" s="12"/>
      <c r="D69" s="41"/>
      <c r="E69" s="44"/>
    </row>
    <row r="70" spans="1:11" ht="39" thickBot="1" x14ac:dyDescent="0.3">
      <c r="A70" s="20" t="s">
        <v>139</v>
      </c>
      <c r="B70" s="8" t="s">
        <v>74</v>
      </c>
      <c r="C70" s="9" t="s">
        <v>64</v>
      </c>
      <c r="D70" s="42"/>
      <c r="E70" s="45"/>
    </row>
    <row r="71" spans="1:11" ht="15.75" thickBot="1" x14ac:dyDescent="0.3">
      <c r="A71" s="46" t="s">
        <v>76</v>
      </c>
      <c r="B71" s="47"/>
      <c r="C71" s="47"/>
      <c r="D71" s="47"/>
      <c r="E71" s="48"/>
    </row>
    <row r="72" spans="1:11" ht="39" thickBot="1" x14ac:dyDescent="0.3">
      <c r="A72" s="23" t="s">
        <v>140</v>
      </c>
      <c r="B72" s="13" t="s">
        <v>77</v>
      </c>
      <c r="C72" s="49" t="s">
        <v>78</v>
      </c>
      <c r="D72" s="49">
        <f>E72*376*12</f>
        <v>8211.84</v>
      </c>
      <c r="E72" s="51">
        <v>1.82</v>
      </c>
    </row>
    <row r="73" spans="1:11" ht="39" thickBot="1" x14ac:dyDescent="0.3">
      <c r="A73" s="24" t="s">
        <v>141</v>
      </c>
      <c r="B73" s="14" t="s">
        <v>79</v>
      </c>
      <c r="C73" s="50"/>
      <c r="D73" s="50"/>
      <c r="E73" s="52"/>
    </row>
    <row r="74" spans="1:11" ht="15.75" thickBot="1" x14ac:dyDescent="0.3">
      <c r="A74" s="53" t="s">
        <v>80</v>
      </c>
      <c r="B74" s="35"/>
      <c r="C74" s="35"/>
      <c r="D74" s="35"/>
      <c r="E74" s="36"/>
    </row>
    <row r="75" spans="1:11" ht="39" thickBot="1" x14ac:dyDescent="0.3">
      <c r="A75" s="24" t="s">
        <v>142</v>
      </c>
      <c r="B75" s="14" t="s">
        <v>81</v>
      </c>
      <c r="C75" s="14" t="s">
        <v>14</v>
      </c>
      <c r="D75" s="15">
        <f>E75*376*12</f>
        <v>586.56000000000006</v>
      </c>
      <c r="E75" s="30">
        <v>0.13</v>
      </c>
    </row>
    <row r="76" spans="1:11" ht="15.75" thickBot="1" x14ac:dyDescent="0.3">
      <c r="A76" s="34" t="s">
        <v>82</v>
      </c>
      <c r="B76" s="35"/>
      <c r="C76" s="35"/>
      <c r="D76" s="35"/>
      <c r="E76" s="36"/>
    </row>
    <row r="77" spans="1:11" ht="26.25" thickBot="1" x14ac:dyDescent="0.3">
      <c r="A77" s="23" t="s">
        <v>143</v>
      </c>
      <c r="B77" s="13" t="s">
        <v>83</v>
      </c>
      <c r="C77" s="16">
        <v>12</v>
      </c>
      <c r="D77" s="17">
        <f>E77*376*12</f>
        <v>27297.599999999999</v>
      </c>
      <c r="E77" s="31">
        <v>6.05</v>
      </c>
    </row>
    <row r="78" spans="1:11" ht="16.5" thickBot="1" x14ac:dyDescent="0.3">
      <c r="A78" s="22"/>
      <c r="B78" s="11" t="s">
        <v>84</v>
      </c>
      <c r="C78" s="18"/>
      <c r="D78" s="25">
        <f>D16+D22+D28+D36+D42+D47+D57+D60+D66+D72+D75+D77</f>
        <v>158732.16</v>
      </c>
      <c r="E78" s="25">
        <f>E16+E22+E28+E36+E42+E47+E57+E60+E66+E72+E75+E77</f>
        <v>35.18</v>
      </c>
    </row>
    <row r="79" spans="1:11" ht="15.75" x14ac:dyDescent="0.25">
      <c r="K79" s="19"/>
    </row>
  </sheetData>
  <mergeCells count="42">
    <mergeCell ref="D22:D26"/>
    <mergeCell ref="E22:E26"/>
    <mergeCell ref="A2:E2"/>
    <mergeCell ref="D3:E3"/>
    <mergeCell ref="D4:E4"/>
    <mergeCell ref="A6:E6"/>
    <mergeCell ref="A7:E7"/>
    <mergeCell ref="A9:A13"/>
    <mergeCell ref="B9:B13"/>
    <mergeCell ref="C9:C13"/>
    <mergeCell ref="B14:E14"/>
    <mergeCell ref="B15:E15"/>
    <mergeCell ref="D16:D20"/>
    <mergeCell ref="E16:E20"/>
    <mergeCell ref="B21:E21"/>
    <mergeCell ref="B27:E27"/>
    <mergeCell ref="D28:D34"/>
    <mergeCell ref="E28:E34"/>
    <mergeCell ref="B35:E35"/>
    <mergeCell ref="D36:D40"/>
    <mergeCell ref="E36:E40"/>
    <mergeCell ref="B41:E41"/>
    <mergeCell ref="D42:D45"/>
    <mergeCell ref="E42:E45"/>
    <mergeCell ref="B46:E46"/>
    <mergeCell ref="D47:D55"/>
    <mergeCell ref="E47:E55"/>
    <mergeCell ref="B56:E56"/>
    <mergeCell ref="D57:D58"/>
    <mergeCell ref="E57:E58"/>
    <mergeCell ref="A59:E59"/>
    <mergeCell ref="D60:D64"/>
    <mergeCell ref="E60:E64"/>
    <mergeCell ref="A74:E74"/>
    <mergeCell ref="A76:E76"/>
    <mergeCell ref="A65:E65"/>
    <mergeCell ref="D66:D70"/>
    <mergeCell ref="E66:E70"/>
    <mergeCell ref="A71:E71"/>
    <mergeCell ref="C72:C73"/>
    <mergeCell ref="D72:D73"/>
    <mergeCell ref="E72:E73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9"/>
  <sheetViews>
    <sheetView topLeftCell="A62" workbookViewId="0">
      <selection activeCell="K73" sqref="K73"/>
    </sheetView>
  </sheetViews>
  <sheetFormatPr defaultRowHeight="15" x14ac:dyDescent="0.25"/>
  <cols>
    <col min="1" max="1" width="17.28515625" style="21" customWidth="1"/>
    <col min="2" max="2" width="19.5703125" customWidth="1"/>
    <col min="3" max="3" width="17.28515625" customWidth="1"/>
    <col min="4" max="4" width="18.42578125" customWidth="1"/>
    <col min="5" max="5" width="20.42578125" style="26" customWidth="1"/>
  </cols>
  <sheetData>
    <row r="2" spans="1:11" x14ac:dyDescent="0.25">
      <c r="A2" s="32" t="s">
        <v>0</v>
      </c>
      <c r="B2" s="32"/>
      <c r="C2" s="32"/>
      <c r="D2" s="32"/>
      <c r="E2" s="32"/>
      <c r="K2" s="1"/>
    </row>
    <row r="3" spans="1:11" x14ac:dyDescent="0.25">
      <c r="D3" s="32" t="s">
        <v>85</v>
      </c>
      <c r="E3" s="32"/>
    </row>
    <row r="4" spans="1:11" x14ac:dyDescent="0.25">
      <c r="D4" s="32" t="s">
        <v>156</v>
      </c>
      <c r="E4" s="32"/>
      <c r="K4" s="2" t="s">
        <v>86</v>
      </c>
    </row>
    <row r="5" spans="1:11" x14ac:dyDescent="0.25">
      <c r="K5" s="2"/>
    </row>
    <row r="6" spans="1:11" x14ac:dyDescent="0.25">
      <c r="A6" s="33" t="s">
        <v>87</v>
      </c>
      <c r="B6" s="33"/>
      <c r="C6" s="33"/>
      <c r="D6" s="33"/>
      <c r="E6" s="33"/>
    </row>
    <row r="7" spans="1:11" x14ac:dyDescent="0.25">
      <c r="A7" s="33" t="s">
        <v>157</v>
      </c>
      <c r="B7" s="33"/>
      <c r="C7" s="33"/>
      <c r="D7" s="33"/>
      <c r="E7" s="33"/>
      <c r="K7" s="3"/>
    </row>
    <row r="8" spans="1:11" ht="16.5" thickBot="1" x14ac:dyDescent="0.3">
      <c r="K8" s="4"/>
    </row>
    <row r="9" spans="1:11" x14ac:dyDescent="0.25">
      <c r="A9" s="60" t="s">
        <v>2</v>
      </c>
      <c r="B9" s="54" t="s">
        <v>3</v>
      </c>
      <c r="C9" s="54" t="s">
        <v>4</v>
      </c>
      <c r="D9" s="5"/>
      <c r="E9" s="27"/>
    </row>
    <row r="10" spans="1:11" x14ac:dyDescent="0.25">
      <c r="A10" s="61"/>
      <c r="B10" s="55"/>
      <c r="C10" s="55"/>
      <c r="D10" s="6"/>
      <c r="E10" s="28"/>
    </row>
    <row r="11" spans="1:11" ht="28.5" x14ac:dyDescent="0.25">
      <c r="A11" s="61"/>
      <c r="B11" s="55"/>
      <c r="C11" s="55"/>
      <c r="D11" s="6" t="s">
        <v>5</v>
      </c>
      <c r="E11" s="28" t="s">
        <v>7</v>
      </c>
    </row>
    <row r="12" spans="1:11" x14ac:dyDescent="0.25">
      <c r="A12" s="61"/>
      <c r="B12" s="55"/>
      <c r="C12" s="55"/>
      <c r="D12" s="6" t="s">
        <v>6</v>
      </c>
      <c r="E12" s="28" t="s">
        <v>8</v>
      </c>
    </row>
    <row r="13" spans="1:11" ht="16.5" thickBot="1" x14ac:dyDescent="0.3">
      <c r="A13" s="62"/>
      <c r="B13" s="56"/>
      <c r="C13" s="56"/>
      <c r="D13" s="7"/>
      <c r="E13" s="29"/>
    </row>
    <row r="14" spans="1:11" ht="25.5" customHeight="1" thickBot="1" x14ac:dyDescent="0.3">
      <c r="A14" s="22"/>
      <c r="B14" s="37" t="s">
        <v>9</v>
      </c>
      <c r="C14" s="38"/>
      <c r="D14" s="38"/>
      <c r="E14" s="39"/>
    </row>
    <row r="15" spans="1:11" ht="15.75" thickBot="1" x14ac:dyDescent="0.3">
      <c r="A15" s="20" t="s">
        <v>89</v>
      </c>
      <c r="B15" s="57" t="s">
        <v>10</v>
      </c>
      <c r="C15" s="58"/>
      <c r="D15" s="58"/>
      <c r="E15" s="59"/>
    </row>
    <row r="16" spans="1:11" ht="102.75" thickBot="1" x14ac:dyDescent="0.3">
      <c r="A16" s="20" t="s">
        <v>91</v>
      </c>
      <c r="B16" s="8" t="s">
        <v>11</v>
      </c>
      <c r="C16" s="9" t="s">
        <v>12</v>
      </c>
      <c r="D16" s="40">
        <f>E16*514.4*12</f>
        <v>7839.4560000000001</v>
      </c>
      <c r="E16" s="43">
        <v>1.27</v>
      </c>
    </row>
    <row r="17" spans="1:5" ht="64.5" thickBot="1" x14ac:dyDescent="0.3">
      <c r="A17" s="20" t="s">
        <v>92</v>
      </c>
      <c r="B17" s="8" t="s">
        <v>13</v>
      </c>
      <c r="C17" s="9" t="s">
        <v>14</v>
      </c>
      <c r="D17" s="41"/>
      <c r="E17" s="44"/>
    </row>
    <row r="18" spans="1:5" ht="39" thickBot="1" x14ac:dyDescent="0.3">
      <c r="A18" s="20" t="s">
        <v>93</v>
      </c>
      <c r="B18" s="8" t="s">
        <v>15</v>
      </c>
      <c r="C18" s="9" t="s">
        <v>14</v>
      </c>
      <c r="D18" s="41"/>
      <c r="E18" s="44"/>
    </row>
    <row r="19" spans="1:5" ht="39" thickBot="1" x14ac:dyDescent="0.3">
      <c r="A19" s="20" t="s">
        <v>94</v>
      </c>
      <c r="B19" s="8" t="s">
        <v>16</v>
      </c>
      <c r="C19" s="9" t="s">
        <v>14</v>
      </c>
      <c r="D19" s="41"/>
      <c r="E19" s="44"/>
    </row>
    <row r="20" spans="1:5" ht="26.25" thickBot="1" x14ac:dyDescent="0.3">
      <c r="A20" s="20" t="s">
        <v>95</v>
      </c>
      <c r="B20" s="8" t="s">
        <v>17</v>
      </c>
      <c r="C20" s="9" t="s">
        <v>14</v>
      </c>
      <c r="D20" s="42"/>
      <c r="E20" s="45"/>
    </row>
    <row r="21" spans="1:5" ht="15.75" thickBot="1" x14ac:dyDescent="0.3">
      <c r="A21" s="20" t="s">
        <v>18</v>
      </c>
      <c r="B21" s="57" t="s">
        <v>19</v>
      </c>
      <c r="C21" s="58"/>
      <c r="D21" s="58"/>
      <c r="E21" s="59"/>
    </row>
    <row r="22" spans="1:5" ht="51.75" thickBot="1" x14ac:dyDescent="0.3">
      <c r="A22" s="20" t="s">
        <v>96</v>
      </c>
      <c r="B22" s="8" t="s">
        <v>20</v>
      </c>
      <c r="C22" s="9" t="s">
        <v>14</v>
      </c>
      <c r="D22" s="40">
        <f>E22*514.4*12</f>
        <v>19259.135999999999</v>
      </c>
      <c r="E22" s="43">
        <v>3.12</v>
      </c>
    </row>
    <row r="23" spans="1:5" ht="51.75" thickBot="1" x14ac:dyDescent="0.3">
      <c r="A23" s="20" t="s">
        <v>97</v>
      </c>
      <c r="B23" s="8" t="s">
        <v>21</v>
      </c>
      <c r="C23" s="9" t="s">
        <v>14</v>
      </c>
      <c r="D23" s="41"/>
      <c r="E23" s="44"/>
    </row>
    <row r="24" spans="1:5" ht="26.25" thickBot="1" x14ac:dyDescent="0.3">
      <c r="A24" s="20" t="s">
        <v>98</v>
      </c>
      <c r="B24" s="8" t="s">
        <v>22</v>
      </c>
      <c r="C24" s="9" t="s">
        <v>23</v>
      </c>
      <c r="D24" s="41"/>
      <c r="E24" s="44"/>
    </row>
    <row r="25" spans="1:5" ht="26.25" thickBot="1" x14ac:dyDescent="0.3">
      <c r="A25" s="20" t="s">
        <v>99</v>
      </c>
      <c r="B25" s="8" t="s">
        <v>24</v>
      </c>
      <c r="C25" s="9" t="s">
        <v>23</v>
      </c>
      <c r="D25" s="41"/>
      <c r="E25" s="44"/>
    </row>
    <row r="26" spans="1:5" ht="26.25" thickBot="1" x14ac:dyDescent="0.3">
      <c r="A26" s="20" t="s">
        <v>100</v>
      </c>
      <c r="B26" s="8" t="s">
        <v>25</v>
      </c>
      <c r="C26" s="9" t="s">
        <v>14</v>
      </c>
      <c r="D26" s="42"/>
      <c r="E26" s="45"/>
    </row>
    <row r="27" spans="1:5" ht="15.75" thickBot="1" x14ac:dyDescent="0.3">
      <c r="A27" s="20" t="s">
        <v>90</v>
      </c>
      <c r="B27" s="57" t="s">
        <v>26</v>
      </c>
      <c r="C27" s="58"/>
      <c r="D27" s="58"/>
      <c r="E27" s="59"/>
    </row>
    <row r="28" spans="1:5" ht="51.75" thickBot="1" x14ac:dyDescent="0.3">
      <c r="A28" s="20" t="s">
        <v>101</v>
      </c>
      <c r="B28" s="8" t="s">
        <v>27</v>
      </c>
      <c r="C28" s="9" t="s">
        <v>14</v>
      </c>
      <c r="D28" s="54">
        <f>E28*514.4*12</f>
        <v>22036.896000000001</v>
      </c>
      <c r="E28" s="43">
        <v>3.57</v>
      </c>
    </row>
    <row r="29" spans="1:5" ht="51.75" thickBot="1" x14ac:dyDescent="0.3">
      <c r="A29" s="20" t="s">
        <v>102</v>
      </c>
      <c r="B29" s="8" t="s">
        <v>28</v>
      </c>
      <c r="C29" s="9" t="s">
        <v>14</v>
      </c>
      <c r="D29" s="55"/>
      <c r="E29" s="44"/>
    </row>
    <row r="30" spans="1:5" ht="39" thickBot="1" x14ac:dyDescent="0.3">
      <c r="A30" s="20" t="s">
        <v>103</v>
      </c>
      <c r="B30" s="8" t="s">
        <v>29</v>
      </c>
      <c r="C30" s="9" t="s">
        <v>23</v>
      </c>
      <c r="D30" s="55"/>
      <c r="E30" s="44"/>
    </row>
    <row r="31" spans="1:5" ht="26.25" thickBot="1" x14ac:dyDescent="0.3">
      <c r="A31" s="20" t="s">
        <v>104</v>
      </c>
      <c r="B31" s="8" t="s">
        <v>30</v>
      </c>
      <c r="C31" s="9" t="s">
        <v>23</v>
      </c>
      <c r="D31" s="55"/>
      <c r="E31" s="44"/>
    </row>
    <row r="32" spans="1:5" ht="26.25" thickBot="1" x14ac:dyDescent="0.3">
      <c r="A32" s="20" t="s">
        <v>105</v>
      </c>
      <c r="B32" s="8" t="s">
        <v>31</v>
      </c>
      <c r="C32" s="9" t="s">
        <v>14</v>
      </c>
      <c r="D32" s="55"/>
      <c r="E32" s="44"/>
    </row>
    <row r="33" spans="1:5" ht="39" thickBot="1" x14ac:dyDescent="0.3">
      <c r="A33" s="20" t="s">
        <v>106</v>
      </c>
      <c r="B33" s="8" t="s">
        <v>32</v>
      </c>
      <c r="C33" s="9" t="s">
        <v>14</v>
      </c>
      <c r="D33" s="55"/>
      <c r="E33" s="44"/>
    </row>
    <row r="34" spans="1:5" ht="26.25" thickBot="1" x14ac:dyDescent="0.3">
      <c r="A34" s="20" t="s">
        <v>107</v>
      </c>
      <c r="B34" s="8" t="s">
        <v>33</v>
      </c>
      <c r="C34" s="9" t="s">
        <v>14</v>
      </c>
      <c r="D34" s="56"/>
      <c r="E34" s="45"/>
    </row>
    <row r="35" spans="1:5" ht="15.75" thickBot="1" x14ac:dyDescent="0.3">
      <c r="A35" s="20" t="s">
        <v>108</v>
      </c>
      <c r="B35" s="57" t="s">
        <v>34</v>
      </c>
      <c r="C35" s="58"/>
      <c r="D35" s="58"/>
      <c r="E35" s="59"/>
    </row>
    <row r="36" spans="1:5" ht="26.25" thickBot="1" x14ac:dyDescent="0.3">
      <c r="A36" s="20" t="s">
        <v>109</v>
      </c>
      <c r="B36" s="8" t="s">
        <v>35</v>
      </c>
      <c r="C36" s="9" t="s">
        <v>36</v>
      </c>
      <c r="D36" s="40">
        <f>E36*514.4*12</f>
        <v>13827.072</v>
      </c>
      <c r="E36" s="43">
        <v>2.2400000000000002</v>
      </c>
    </row>
    <row r="37" spans="1:5" ht="39" thickBot="1" x14ac:dyDescent="0.3">
      <c r="A37" s="20" t="s">
        <v>110</v>
      </c>
      <c r="B37" s="8" t="s">
        <v>37</v>
      </c>
      <c r="C37" s="9" t="s">
        <v>14</v>
      </c>
      <c r="D37" s="41"/>
      <c r="E37" s="44"/>
    </row>
    <row r="38" spans="1:5" ht="51.75" thickBot="1" x14ac:dyDescent="0.3">
      <c r="A38" s="20" t="s">
        <v>111</v>
      </c>
      <c r="B38" s="8" t="s">
        <v>38</v>
      </c>
      <c r="C38" s="9" t="s">
        <v>14</v>
      </c>
      <c r="D38" s="41"/>
      <c r="E38" s="44"/>
    </row>
    <row r="39" spans="1:5" ht="39" thickBot="1" x14ac:dyDescent="0.3">
      <c r="A39" s="20" t="s">
        <v>112</v>
      </c>
      <c r="B39" s="8" t="s">
        <v>39</v>
      </c>
      <c r="C39" s="9" t="s">
        <v>14</v>
      </c>
      <c r="D39" s="41"/>
      <c r="E39" s="44"/>
    </row>
    <row r="40" spans="1:5" ht="39" thickBot="1" x14ac:dyDescent="0.3">
      <c r="A40" s="20" t="s">
        <v>113</v>
      </c>
      <c r="B40" s="8" t="s">
        <v>40</v>
      </c>
      <c r="C40" s="9" t="s">
        <v>14</v>
      </c>
      <c r="D40" s="42"/>
      <c r="E40" s="45"/>
    </row>
    <row r="41" spans="1:5" ht="15.75" thickBot="1" x14ac:dyDescent="0.3">
      <c r="A41" s="20" t="s">
        <v>114</v>
      </c>
      <c r="B41" s="57" t="s">
        <v>41</v>
      </c>
      <c r="C41" s="58"/>
      <c r="D41" s="58"/>
      <c r="E41" s="59"/>
    </row>
    <row r="42" spans="1:5" ht="26.25" thickBot="1" x14ac:dyDescent="0.3">
      <c r="A42" s="20" t="s">
        <v>115</v>
      </c>
      <c r="B42" s="8" t="s">
        <v>42</v>
      </c>
      <c r="C42" s="9" t="s">
        <v>36</v>
      </c>
      <c r="D42" s="54">
        <f>E42*514.4*12</f>
        <v>45123.167999999998</v>
      </c>
      <c r="E42" s="43">
        <v>7.31</v>
      </c>
    </row>
    <row r="43" spans="1:5" ht="26.25" thickBot="1" x14ac:dyDescent="0.3">
      <c r="A43" s="20" t="s">
        <v>116</v>
      </c>
      <c r="B43" s="10" t="s">
        <v>43</v>
      </c>
      <c r="C43" s="10" t="s">
        <v>23</v>
      </c>
      <c r="D43" s="55"/>
      <c r="E43" s="44"/>
    </row>
    <row r="44" spans="1:5" ht="26.25" thickBot="1" x14ac:dyDescent="0.3">
      <c r="A44" s="20" t="s">
        <v>117</v>
      </c>
      <c r="B44" s="9" t="s">
        <v>44</v>
      </c>
      <c r="C44" s="9" t="s">
        <v>23</v>
      </c>
      <c r="D44" s="55"/>
      <c r="E44" s="44"/>
    </row>
    <row r="45" spans="1:5" ht="39" thickBot="1" x14ac:dyDescent="0.3">
      <c r="A45" s="20" t="s">
        <v>118</v>
      </c>
      <c r="B45" s="8" t="s">
        <v>45</v>
      </c>
      <c r="C45" s="9" t="s">
        <v>14</v>
      </c>
      <c r="D45" s="56"/>
      <c r="E45" s="45"/>
    </row>
    <row r="46" spans="1:5" ht="25.5" customHeight="1" thickBot="1" x14ac:dyDescent="0.3">
      <c r="A46" s="22"/>
      <c r="B46" s="37" t="s">
        <v>46</v>
      </c>
      <c r="C46" s="38"/>
      <c r="D46" s="38"/>
      <c r="E46" s="39"/>
    </row>
    <row r="47" spans="1:5" ht="39" thickBot="1" x14ac:dyDescent="0.3">
      <c r="A47" s="20" t="s">
        <v>119</v>
      </c>
      <c r="B47" s="8" t="s">
        <v>47</v>
      </c>
      <c r="C47" s="9" t="s">
        <v>48</v>
      </c>
      <c r="D47" s="54">
        <f>E47*514.4*12</f>
        <v>32962.751999999993</v>
      </c>
      <c r="E47" s="43">
        <v>5.34</v>
      </c>
    </row>
    <row r="48" spans="1:5" ht="29.25" thickBot="1" x14ac:dyDescent="0.3">
      <c r="A48" s="20" t="s">
        <v>120</v>
      </c>
      <c r="B48" s="8" t="s">
        <v>49</v>
      </c>
      <c r="C48" s="9" t="s">
        <v>14</v>
      </c>
      <c r="D48" s="55"/>
      <c r="E48" s="44"/>
    </row>
    <row r="49" spans="1:5" ht="64.5" thickBot="1" x14ac:dyDescent="0.3">
      <c r="A49" s="20" t="s">
        <v>121</v>
      </c>
      <c r="B49" s="8" t="s">
        <v>50</v>
      </c>
      <c r="C49" s="9" t="s">
        <v>23</v>
      </c>
      <c r="D49" s="55"/>
      <c r="E49" s="44"/>
    </row>
    <row r="50" spans="1:5" ht="26.25" thickBot="1" x14ac:dyDescent="0.3">
      <c r="A50" s="20" t="s">
        <v>122</v>
      </c>
      <c r="B50" s="8" t="s">
        <v>51</v>
      </c>
      <c r="C50" s="9" t="s">
        <v>14</v>
      </c>
      <c r="D50" s="55"/>
      <c r="E50" s="44"/>
    </row>
    <row r="51" spans="1:5" ht="26.25" thickBot="1" x14ac:dyDescent="0.3">
      <c r="A51" s="20" t="s">
        <v>123</v>
      </c>
      <c r="B51" s="8" t="s">
        <v>52</v>
      </c>
      <c r="C51" s="9" t="s">
        <v>14</v>
      </c>
      <c r="D51" s="55"/>
      <c r="E51" s="44"/>
    </row>
    <row r="52" spans="1:5" ht="26.25" thickBot="1" x14ac:dyDescent="0.3">
      <c r="A52" s="20" t="s">
        <v>124</v>
      </c>
      <c r="B52" s="8" t="s">
        <v>53</v>
      </c>
      <c r="C52" s="9" t="s">
        <v>36</v>
      </c>
      <c r="D52" s="55"/>
      <c r="E52" s="44"/>
    </row>
    <row r="53" spans="1:5" ht="26.25" thickBot="1" x14ac:dyDescent="0.3">
      <c r="A53" s="20" t="s">
        <v>125</v>
      </c>
      <c r="B53" s="8" t="s">
        <v>54</v>
      </c>
      <c r="C53" s="9" t="s">
        <v>14</v>
      </c>
      <c r="D53" s="55"/>
      <c r="E53" s="44"/>
    </row>
    <row r="54" spans="1:5" ht="26.25" thickBot="1" x14ac:dyDescent="0.3">
      <c r="A54" s="20" t="s">
        <v>126</v>
      </c>
      <c r="B54" s="8" t="s">
        <v>55</v>
      </c>
      <c r="C54" s="9" t="s">
        <v>14</v>
      </c>
      <c r="D54" s="55"/>
      <c r="E54" s="44"/>
    </row>
    <row r="55" spans="1:5" ht="26.25" thickBot="1" x14ac:dyDescent="0.3">
      <c r="A55" s="20" t="s">
        <v>127</v>
      </c>
      <c r="B55" s="8" t="s">
        <v>56</v>
      </c>
      <c r="C55" s="9" t="s">
        <v>14</v>
      </c>
      <c r="D55" s="56"/>
      <c r="E55" s="45"/>
    </row>
    <row r="56" spans="1:5" ht="16.5" thickBot="1" x14ac:dyDescent="0.3">
      <c r="A56" s="22"/>
      <c r="B56" s="37" t="s">
        <v>57</v>
      </c>
      <c r="C56" s="38"/>
      <c r="D56" s="38"/>
      <c r="E56" s="39"/>
    </row>
    <row r="57" spans="1:5" ht="77.25" thickBot="1" x14ac:dyDescent="0.3">
      <c r="A57" s="20" t="s">
        <v>128</v>
      </c>
      <c r="B57" s="8" t="s">
        <v>58</v>
      </c>
      <c r="C57" s="9" t="s">
        <v>59</v>
      </c>
      <c r="D57" s="54">
        <f>E57*514.4*12</f>
        <v>7160.4479999999994</v>
      </c>
      <c r="E57" s="43">
        <v>1.1599999999999999</v>
      </c>
    </row>
    <row r="58" spans="1:5" ht="39" thickBot="1" x14ac:dyDescent="0.3">
      <c r="A58" s="20" t="s">
        <v>129</v>
      </c>
      <c r="B58" s="8" t="s">
        <v>60</v>
      </c>
      <c r="C58" s="9" t="s">
        <v>61</v>
      </c>
      <c r="D58" s="56"/>
      <c r="E58" s="45"/>
    </row>
    <row r="59" spans="1:5" ht="15.75" thickBot="1" x14ac:dyDescent="0.3">
      <c r="A59" s="37" t="s">
        <v>62</v>
      </c>
      <c r="B59" s="38"/>
      <c r="C59" s="38"/>
      <c r="D59" s="38"/>
      <c r="E59" s="39"/>
    </row>
    <row r="60" spans="1:5" ht="39" thickBot="1" x14ac:dyDescent="0.3">
      <c r="A60" s="20" t="s">
        <v>130</v>
      </c>
      <c r="B60" s="8" t="s">
        <v>63</v>
      </c>
      <c r="C60" s="9" t="s">
        <v>64</v>
      </c>
      <c r="D60" s="40">
        <f>E60*514.4*12</f>
        <v>10987.583999999999</v>
      </c>
      <c r="E60" s="43">
        <v>1.78</v>
      </c>
    </row>
    <row r="61" spans="1:5" ht="26.25" thickBot="1" x14ac:dyDescent="0.3">
      <c r="A61" s="20" t="s">
        <v>131</v>
      </c>
      <c r="B61" s="8" t="s">
        <v>65</v>
      </c>
      <c r="C61" s="9" t="s">
        <v>66</v>
      </c>
      <c r="D61" s="41"/>
      <c r="E61" s="44"/>
    </row>
    <row r="62" spans="1:5" ht="77.25" thickBot="1" x14ac:dyDescent="0.3">
      <c r="A62" s="20" t="s">
        <v>132</v>
      </c>
      <c r="B62" s="8" t="s">
        <v>67</v>
      </c>
      <c r="C62" s="9" t="s">
        <v>36</v>
      </c>
      <c r="D62" s="41"/>
      <c r="E62" s="44"/>
    </row>
    <row r="63" spans="1:5" ht="39" thickBot="1" x14ac:dyDescent="0.3">
      <c r="A63" s="20" t="s">
        <v>133</v>
      </c>
      <c r="B63" s="8" t="s">
        <v>68</v>
      </c>
      <c r="C63" s="9" t="s">
        <v>66</v>
      </c>
      <c r="D63" s="41"/>
      <c r="E63" s="44"/>
    </row>
    <row r="64" spans="1:5" ht="15.75" thickBot="1" x14ac:dyDescent="0.3">
      <c r="A64" s="20" t="s">
        <v>134</v>
      </c>
      <c r="B64" s="8" t="s">
        <v>69</v>
      </c>
      <c r="C64" s="9" t="s">
        <v>70</v>
      </c>
      <c r="D64" s="42"/>
      <c r="E64" s="45"/>
    </row>
    <row r="65" spans="1:11" ht="25.5" customHeight="1" thickBot="1" x14ac:dyDescent="0.3">
      <c r="A65" s="37" t="s">
        <v>71</v>
      </c>
      <c r="B65" s="38"/>
      <c r="C65" s="38"/>
      <c r="D65" s="38"/>
      <c r="E65" s="39"/>
    </row>
    <row r="66" spans="1:11" ht="16.5" thickBot="1" x14ac:dyDescent="0.3">
      <c r="A66" s="20" t="s">
        <v>135</v>
      </c>
      <c r="B66" s="11" t="s">
        <v>72</v>
      </c>
      <c r="C66" s="12"/>
      <c r="D66" s="40">
        <f>E66*514.4*12</f>
        <v>8580.1919999999991</v>
      </c>
      <c r="E66" s="43">
        <v>1.39</v>
      </c>
    </row>
    <row r="67" spans="1:11" ht="77.25" thickBot="1" x14ac:dyDescent="0.3">
      <c r="A67" s="20" t="s">
        <v>136</v>
      </c>
      <c r="B67" s="8" t="s">
        <v>73</v>
      </c>
      <c r="C67" s="9" t="s">
        <v>14</v>
      </c>
      <c r="D67" s="41"/>
      <c r="E67" s="44"/>
    </row>
    <row r="68" spans="1:11" ht="39" thickBot="1" x14ac:dyDescent="0.3">
      <c r="A68" s="20" t="s">
        <v>137</v>
      </c>
      <c r="B68" s="8" t="s">
        <v>74</v>
      </c>
      <c r="C68" s="9" t="s">
        <v>66</v>
      </c>
      <c r="D68" s="41"/>
      <c r="E68" s="44"/>
    </row>
    <row r="69" spans="1:11" ht="16.5" thickBot="1" x14ac:dyDescent="0.3">
      <c r="A69" s="20" t="s">
        <v>138</v>
      </c>
      <c r="B69" s="11" t="s">
        <v>75</v>
      </c>
      <c r="C69" s="12"/>
      <c r="D69" s="41"/>
      <c r="E69" s="44"/>
    </row>
    <row r="70" spans="1:11" ht="39" thickBot="1" x14ac:dyDescent="0.3">
      <c r="A70" s="20" t="s">
        <v>139</v>
      </c>
      <c r="B70" s="8" t="s">
        <v>74</v>
      </c>
      <c r="C70" s="9" t="s">
        <v>64</v>
      </c>
      <c r="D70" s="42"/>
      <c r="E70" s="45"/>
    </row>
    <row r="71" spans="1:11" ht="15.75" thickBot="1" x14ac:dyDescent="0.3">
      <c r="A71" s="46" t="s">
        <v>76</v>
      </c>
      <c r="B71" s="47"/>
      <c r="C71" s="47"/>
      <c r="D71" s="47"/>
      <c r="E71" s="48"/>
    </row>
    <row r="72" spans="1:11" ht="39" thickBot="1" x14ac:dyDescent="0.3">
      <c r="A72" s="23" t="s">
        <v>140</v>
      </c>
      <c r="B72" s="13" t="s">
        <v>77</v>
      </c>
      <c r="C72" s="49" t="s">
        <v>78</v>
      </c>
      <c r="D72" s="49">
        <f>E72*514.4*12</f>
        <v>11234.495999999999</v>
      </c>
      <c r="E72" s="51">
        <v>1.82</v>
      </c>
    </row>
    <row r="73" spans="1:11" ht="39" thickBot="1" x14ac:dyDescent="0.3">
      <c r="A73" s="24" t="s">
        <v>141</v>
      </c>
      <c r="B73" s="14" t="s">
        <v>79</v>
      </c>
      <c r="C73" s="50"/>
      <c r="D73" s="50"/>
      <c r="E73" s="52"/>
    </row>
    <row r="74" spans="1:11" ht="15.75" thickBot="1" x14ac:dyDescent="0.3">
      <c r="A74" s="53" t="s">
        <v>80</v>
      </c>
      <c r="B74" s="35"/>
      <c r="C74" s="35"/>
      <c r="D74" s="35"/>
      <c r="E74" s="36"/>
    </row>
    <row r="75" spans="1:11" ht="39" thickBot="1" x14ac:dyDescent="0.3">
      <c r="A75" s="24" t="s">
        <v>142</v>
      </c>
      <c r="B75" s="14" t="s">
        <v>81</v>
      </c>
      <c r="C75" s="14" t="s">
        <v>14</v>
      </c>
      <c r="D75" s="15">
        <f>E75*514.4*12</f>
        <v>802.46399999999994</v>
      </c>
      <c r="E75" s="30">
        <v>0.13</v>
      </c>
    </row>
    <row r="76" spans="1:11" ht="15.75" thickBot="1" x14ac:dyDescent="0.3">
      <c r="A76" s="34" t="s">
        <v>82</v>
      </c>
      <c r="B76" s="35"/>
      <c r="C76" s="35"/>
      <c r="D76" s="35"/>
      <c r="E76" s="36"/>
    </row>
    <row r="77" spans="1:11" ht="26.25" thickBot="1" x14ac:dyDescent="0.3">
      <c r="A77" s="23" t="s">
        <v>143</v>
      </c>
      <c r="B77" s="13" t="s">
        <v>83</v>
      </c>
      <c r="C77" s="16">
        <v>12</v>
      </c>
      <c r="D77" s="17">
        <f>E77*514.4*12</f>
        <v>37345.440000000002</v>
      </c>
      <c r="E77" s="31">
        <v>6.05</v>
      </c>
    </row>
    <row r="78" spans="1:11" ht="16.5" thickBot="1" x14ac:dyDescent="0.3">
      <c r="A78" s="22"/>
      <c r="B78" s="11" t="s">
        <v>84</v>
      </c>
      <c r="C78" s="18"/>
      <c r="D78" s="25">
        <f>D16+D22+D28+D36+D42+D47+D57+D60+D66+D72+D75+D77</f>
        <v>217159.10400000002</v>
      </c>
      <c r="E78" s="25">
        <f>E16+E22+E28+E36+E42+E47+E57+E60+E66+E72+E75+E77</f>
        <v>35.18</v>
      </c>
    </row>
    <row r="79" spans="1:11" ht="15.75" x14ac:dyDescent="0.25">
      <c r="K79" s="19"/>
    </row>
  </sheetData>
  <mergeCells count="42">
    <mergeCell ref="A74:E74"/>
    <mergeCell ref="A76:E76"/>
    <mergeCell ref="A65:E65"/>
    <mergeCell ref="D66:D70"/>
    <mergeCell ref="E66:E70"/>
    <mergeCell ref="A71:E71"/>
    <mergeCell ref="C72:C73"/>
    <mergeCell ref="D72:D73"/>
    <mergeCell ref="E72:E73"/>
    <mergeCell ref="B56:E56"/>
    <mergeCell ref="D57:D58"/>
    <mergeCell ref="E57:E58"/>
    <mergeCell ref="A59:E59"/>
    <mergeCell ref="D60:D64"/>
    <mergeCell ref="E60:E64"/>
    <mergeCell ref="B41:E41"/>
    <mergeCell ref="D42:D45"/>
    <mergeCell ref="E42:E45"/>
    <mergeCell ref="B46:E46"/>
    <mergeCell ref="D47:D55"/>
    <mergeCell ref="E47:E55"/>
    <mergeCell ref="B27:E27"/>
    <mergeCell ref="D28:D34"/>
    <mergeCell ref="E28:E34"/>
    <mergeCell ref="B35:E35"/>
    <mergeCell ref="D36:D40"/>
    <mergeCell ref="E36:E40"/>
    <mergeCell ref="D22:D26"/>
    <mergeCell ref="E22:E26"/>
    <mergeCell ref="A2:E2"/>
    <mergeCell ref="D3:E3"/>
    <mergeCell ref="D4:E4"/>
    <mergeCell ref="A6:E6"/>
    <mergeCell ref="A7:E7"/>
    <mergeCell ref="A9:A13"/>
    <mergeCell ref="B9:B13"/>
    <mergeCell ref="C9:C13"/>
    <mergeCell ref="B14:E14"/>
    <mergeCell ref="B15:E15"/>
    <mergeCell ref="D16:D20"/>
    <mergeCell ref="E16:E20"/>
    <mergeCell ref="B21:E21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9"/>
  <sheetViews>
    <sheetView topLeftCell="A59" workbookViewId="0">
      <selection activeCell="E78" sqref="E78"/>
    </sheetView>
  </sheetViews>
  <sheetFormatPr defaultRowHeight="15" x14ac:dyDescent="0.25"/>
  <cols>
    <col min="1" max="1" width="17.28515625" style="21" customWidth="1"/>
    <col min="2" max="2" width="19.5703125" customWidth="1"/>
    <col min="3" max="3" width="17.28515625" customWidth="1"/>
    <col min="4" max="4" width="18.42578125" customWidth="1"/>
    <col min="5" max="5" width="20.42578125" style="26" customWidth="1"/>
  </cols>
  <sheetData>
    <row r="2" spans="1:11" x14ac:dyDescent="0.25">
      <c r="A2" s="32" t="s">
        <v>0</v>
      </c>
      <c r="B2" s="32"/>
      <c r="C2" s="32"/>
      <c r="D2" s="32"/>
      <c r="E2" s="32"/>
      <c r="K2" s="1"/>
    </row>
    <row r="3" spans="1:11" x14ac:dyDescent="0.25">
      <c r="D3" s="32" t="s">
        <v>85</v>
      </c>
      <c r="E3" s="32"/>
    </row>
    <row r="4" spans="1:11" x14ac:dyDescent="0.25">
      <c r="D4" s="32" t="s">
        <v>158</v>
      </c>
      <c r="E4" s="32"/>
      <c r="K4" s="2" t="s">
        <v>86</v>
      </c>
    </row>
    <row r="5" spans="1:11" x14ac:dyDescent="0.25">
      <c r="K5" s="2"/>
    </row>
    <row r="6" spans="1:11" x14ac:dyDescent="0.25">
      <c r="A6" s="33" t="s">
        <v>87</v>
      </c>
      <c r="B6" s="33"/>
      <c r="C6" s="33"/>
      <c r="D6" s="33"/>
      <c r="E6" s="33"/>
    </row>
    <row r="7" spans="1:11" x14ac:dyDescent="0.25">
      <c r="A7" s="33" t="s">
        <v>159</v>
      </c>
      <c r="B7" s="33"/>
      <c r="C7" s="33"/>
      <c r="D7" s="33"/>
      <c r="E7" s="33"/>
      <c r="K7" s="3"/>
    </row>
    <row r="8" spans="1:11" ht="16.5" thickBot="1" x14ac:dyDescent="0.3">
      <c r="K8" s="4"/>
    </row>
    <row r="9" spans="1:11" x14ac:dyDescent="0.25">
      <c r="A9" s="60" t="s">
        <v>2</v>
      </c>
      <c r="B9" s="54" t="s">
        <v>3</v>
      </c>
      <c r="C9" s="54" t="s">
        <v>4</v>
      </c>
      <c r="D9" s="5"/>
      <c r="E9" s="27"/>
    </row>
    <row r="10" spans="1:11" x14ac:dyDescent="0.25">
      <c r="A10" s="61"/>
      <c r="B10" s="55"/>
      <c r="C10" s="55"/>
      <c r="D10" s="6"/>
      <c r="E10" s="28"/>
    </row>
    <row r="11" spans="1:11" ht="28.5" x14ac:dyDescent="0.25">
      <c r="A11" s="61"/>
      <c r="B11" s="55"/>
      <c r="C11" s="55"/>
      <c r="D11" s="6" t="s">
        <v>5</v>
      </c>
      <c r="E11" s="28" t="s">
        <v>7</v>
      </c>
    </row>
    <row r="12" spans="1:11" x14ac:dyDescent="0.25">
      <c r="A12" s="61"/>
      <c r="B12" s="55"/>
      <c r="C12" s="55"/>
      <c r="D12" s="6" t="s">
        <v>6</v>
      </c>
      <c r="E12" s="28" t="s">
        <v>8</v>
      </c>
    </row>
    <row r="13" spans="1:11" ht="16.5" thickBot="1" x14ac:dyDescent="0.3">
      <c r="A13" s="62"/>
      <c r="B13" s="56"/>
      <c r="C13" s="56"/>
      <c r="D13" s="7"/>
      <c r="E13" s="29"/>
    </row>
    <row r="14" spans="1:11" ht="25.5" customHeight="1" thickBot="1" x14ac:dyDescent="0.3">
      <c r="A14" s="22"/>
      <c r="B14" s="37" t="s">
        <v>9</v>
      </c>
      <c r="C14" s="38"/>
      <c r="D14" s="38"/>
      <c r="E14" s="39"/>
    </row>
    <row r="15" spans="1:11" ht="15.75" thickBot="1" x14ac:dyDescent="0.3">
      <c r="A15" s="20" t="s">
        <v>89</v>
      </c>
      <c r="B15" s="57" t="s">
        <v>10</v>
      </c>
      <c r="C15" s="58"/>
      <c r="D15" s="58"/>
      <c r="E15" s="59"/>
    </row>
    <row r="16" spans="1:11" ht="102.75" thickBot="1" x14ac:dyDescent="0.3">
      <c r="A16" s="20" t="s">
        <v>91</v>
      </c>
      <c r="B16" s="8" t="s">
        <v>11</v>
      </c>
      <c r="C16" s="9" t="s">
        <v>12</v>
      </c>
      <c r="D16" s="40">
        <f>E16*521.8*12</f>
        <v>7952.2319999999991</v>
      </c>
      <c r="E16" s="43">
        <v>1.27</v>
      </c>
    </row>
    <row r="17" spans="1:5" ht="64.5" thickBot="1" x14ac:dyDescent="0.3">
      <c r="A17" s="20" t="s">
        <v>92</v>
      </c>
      <c r="B17" s="8" t="s">
        <v>13</v>
      </c>
      <c r="C17" s="9" t="s">
        <v>14</v>
      </c>
      <c r="D17" s="41"/>
      <c r="E17" s="44"/>
    </row>
    <row r="18" spans="1:5" ht="39" thickBot="1" x14ac:dyDescent="0.3">
      <c r="A18" s="20" t="s">
        <v>93</v>
      </c>
      <c r="B18" s="8" t="s">
        <v>15</v>
      </c>
      <c r="C18" s="9" t="s">
        <v>14</v>
      </c>
      <c r="D18" s="41"/>
      <c r="E18" s="44"/>
    </row>
    <row r="19" spans="1:5" ht="39" thickBot="1" x14ac:dyDescent="0.3">
      <c r="A19" s="20" t="s">
        <v>94</v>
      </c>
      <c r="B19" s="8" t="s">
        <v>16</v>
      </c>
      <c r="C19" s="9" t="s">
        <v>14</v>
      </c>
      <c r="D19" s="41"/>
      <c r="E19" s="44"/>
    </row>
    <row r="20" spans="1:5" ht="26.25" thickBot="1" x14ac:dyDescent="0.3">
      <c r="A20" s="20" t="s">
        <v>95</v>
      </c>
      <c r="B20" s="8" t="s">
        <v>17</v>
      </c>
      <c r="C20" s="9" t="s">
        <v>14</v>
      </c>
      <c r="D20" s="42"/>
      <c r="E20" s="45"/>
    </row>
    <row r="21" spans="1:5" ht="15.75" thickBot="1" x14ac:dyDescent="0.3">
      <c r="A21" s="20" t="s">
        <v>18</v>
      </c>
      <c r="B21" s="57" t="s">
        <v>19</v>
      </c>
      <c r="C21" s="58"/>
      <c r="D21" s="58"/>
      <c r="E21" s="59"/>
    </row>
    <row r="22" spans="1:5" ht="51.75" thickBot="1" x14ac:dyDescent="0.3">
      <c r="A22" s="20" t="s">
        <v>96</v>
      </c>
      <c r="B22" s="8" t="s">
        <v>20</v>
      </c>
      <c r="C22" s="9" t="s">
        <v>14</v>
      </c>
      <c r="D22" s="40">
        <f>E22*521.8*12</f>
        <v>19536.191999999999</v>
      </c>
      <c r="E22" s="43">
        <v>3.12</v>
      </c>
    </row>
    <row r="23" spans="1:5" ht="51.75" thickBot="1" x14ac:dyDescent="0.3">
      <c r="A23" s="20" t="s">
        <v>97</v>
      </c>
      <c r="B23" s="8" t="s">
        <v>21</v>
      </c>
      <c r="C23" s="9" t="s">
        <v>14</v>
      </c>
      <c r="D23" s="41"/>
      <c r="E23" s="44"/>
    </row>
    <row r="24" spans="1:5" ht="26.25" thickBot="1" x14ac:dyDescent="0.3">
      <c r="A24" s="20" t="s">
        <v>98</v>
      </c>
      <c r="B24" s="8" t="s">
        <v>22</v>
      </c>
      <c r="C24" s="9" t="s">
        <v>23</v>
      </c>
      <c r="D24" s="41"/>
      <c r="E24" s="44"/>
    </row>
    <row r="25" spans="1:5" ht="26.25" thickBot="1" x14ac:dyDescent="0.3">
      <c r="A25" s="20" t="s">
        <v>99</v>
      </c>
      <c r="B25" s="8" t="s">
        <v>24</v>
      </c>
      <c r="C25" s="9" t="s">
        <v>23</v>
      </c>
      <c r="D25" s="41"/>
      <c r="E25" s="44"/>
    </row>
    <row r="26" spans="1:5" ht="26.25" thickBot="1" x14ac:dyDescent="0.3">
      <c r="A26" s="20" t="s">
        <v>100</v>
      </c>
      <c r="B26" s="8" t="s">
        <v>25</v>
      </c>
      <c r="C26" s="9" t="s">
        <v>14</v>
      </c>
      <c r="D26" s="42"/>
      <c r="E26" s="45"/>
    </row>
    <row r="27" spans="1:5" ht="15.75" thickBot="1" x14ac:dyDescent="0.3">
      <c r="A27" s="20" t="s">
        <v>90</v>
      </c>
      <c r="B27" s="57" t="s">
        <v>26</v>
      </c>
      <c r="C27" s="58"/>
      <c r="D27" s="58"/>
      <c r="E27" s="59"/>
    </row>
    <row r="28" spans="1:5" ht="51.75" thickBot="1" x14ac:dyDescent="0.3">
      <c r="A28" s="20" t="s">
        <v>101</v>
      </c>
      <c r="B28" s="8" t="s">
        <v>27</v>
      </c>
      <c r="C28" s="9" t="s">
        <v>14</v>
      </c>
      <c r="D28" s="54">
        <f>E28*521.8*12</f>
        <v>22353.911999999997</v>
      </c>
      <c r="E28" s="43">
        <v>3.57</v>
      </c>
    </row>
    <row r="29" spans="1:5" ht="51.75" thickBot="1" x14ac:dyDescent="0.3">
      <c r="A29" s="20" t="s">
        <v>102</v>
      </c>
      <c r="B29" s="8" t="s">
        <v>28</v>
      </c>
      <c r="C29" s="9" t="s">
        <v>14</v>
      </c>
      <c r="D29" s="55"/>
      <c r="E29" s="44"/>
    </row>
    <row r="30" spans="1:5" ht="39" thickBot="1" x14ac:dyDescent="0.3">
      <c r="A30" s="20" t="s">
        <v>103</v>
      </c>
      <c r="B30" s="8" t="s">
        <v>29</v>
      </c>
      <c r="C30" s="9" t="s">
        <v>23</v>
      </c>
      <c r="D30" s="55"/>
      <c r="E30" s="44"/>
    </row>
    <row r="31" spans="1:5" ht="26.25" thickBot="1" x14ac:dyDescent="0.3">
      <c r="A31" s="20" t="s">
        <v>104</v>
      </c>
      <c r="B31" s="8" t="s">
        <v>30</v>
      </c>
      <c r="C31" s="9" t="s">
        <v>23</v>
      </c>
      <c r="D31" s="55"/>
      <c r="E31" s="44"/>
    </row>
    <row r="32" spans="1:5" ht="26.25" thickBot="1" x14ac:dyDescent="0.3">
      <c r="A32" s="20" t="s">
        <v>105</v>
      </c>
      <c r="B32" s="8" t="s">
        <v>31</v>
      </c>
      <c r="C32" s="9" t="s">
        <v>14</v>
      </c>
      <c r="D32" s="55"/>
      <c r="E32" s="44"/>
    </row>
    <row r="33" spans="1:5" ht="39" thickBot="1" x14ac:dyDescent="0.3">
      <c r="A33" s="20" t="s">
        <v>106</v>
      </c>
      <c r="B33" s="8" t="s">
        <v>32</v>
      </c>
      <c r="C33" s="9" t="s">
        <v>14</v>
      </c>
      <c r="D33" s="55"/>
      <c r="E33" s="44"/>
    </row>
    <row r="34" spans="1:5" ht="26.25" thickBot="1" x14ac:dyDescent="0.3">
      <c r="A34" s="20" t="s">
        <v>107</v>
      </c>
      <c r="B34" s="8" t="s">
        <v>33</v>
      </c>
      <c r="C34" s="9" t="s">
        <v>14</v>
      </c>
      <c r="D34" s="56"/>
      <c r="E34" s="45"/>
    </row>
    <row r="35" spans="1:5" ht="15.75" thickBot="1" x14ac:dyDescent="0.3">
      <c r="A35" s="20" t="s">
        <v>108</v>
      </c>
      <c r="B35" s="57" t="s">
        <v>34</v>
      </c>
      <c r="C35" s="58"/>
      <c r="D35" s="58"/>
      <c r="E35" s="59"/>
    </row>
    <row r="36" spans="1:5" ht="26.25" thickBot="1" x14ac:dyDescent="0.3">
      <c r="A36" s="20" t="s">
        <v>109</v>
      </c>
      <c r="B36" s="8" t="s">
        <v>35</v>
      </c>
      <c r="C36" s="9" t="s">
        <v>36</v>
      </c>
      <c r="D36" s="40">
        <f>E36*521.8*12</f>
        <v>14025.984</v>
      </c>
      <c r="E36" s="43">
        <v>2.2400000000000002</v>
      </c>
    </row>
    <row r="37" spans="1:5" ht="39" thickBot="1" x14ac:dyDescent="0.3">
      <c r="A37" s="20" t="s">
        <v>110</v>
      </c>
      <c r="B37" s="8" t="s">
        <v>37</v>
      </c>
      <c r="C37" s="9" t="s">
        <v>14</v>
      </c>
      <c r="D37" s="41"/>
      <c r="E37" s="44"/>
    </row>
    <row r="38" spans="1:5" ht="51.75" thickBot="1" x14ac:dyDescent="0.3">
      <c r="A38" s="20" t="s">
        <v>111</v>
      </c>
      <c r="B38" s="8" t="s">
        <v>38</v>
      </c>
      <c r="C38" s="9" t="s">
        <v>14</v>
      </c>
      <c r="D38" s="41"/>
      <c r="E38" s="44"/>
    </row>
    <row r="39" spans="1:5" ht="39" thickBot="1" x14ac:dyDescent="0.3">
      <c r="A39" s="20" t="s">
        <v>112</v>
      </c>
      <c r="B39" s="8" t="s">
        <v>39</v>
      </c>
      <c r="C39" s="9" t="s">
        <v>14</v>
      </c>
      <c r="D39" s="41"/>
      <c r="E39" s="44"/>
    </row>
    <row r="40" spans="1:5" ht="39" thickBot="1" x14ac:dyDescent="0.3">
      <c r="A40" s="20" t="s">
        <v>113</v>
      </c>
      <c r="B40" s="8" t="s">
        <v>40</v>
      </c>
      <c r="C40" s="9" t="s">
        <v>14</v>
      </c>
      <c r="D40" s="42"/>
      <c r="E40" s="45"/>
    </row>
    <row r="41" spans="1:5" ht="15.75" thickBot="1" x14ac:dyDescent="0.3">
      <c r="A41" s="20" t="s">
        <v>114</v>
      </c>
      <c r="B41" s="57" t="s">
        <v>41</v>
      </c>
      <c r="C41" s="58"/>
      <c r="D41" s="58"/>
      <c r="E41" s="59"/>
    </row>
    <row r="42" spans="1:5" ht="26.25" thickBot="1" x14ac:dyDescent="0.3">
      <c r="A42" s="20" t="s">
        <v>115</v>
      </c>
      <c r="B42" s="8" t="s">
        <v>42</v>
      </c>
      <c r="C42" s="9" t="s">
        <v>36</v>
      </c>
      <c r="D42" s="54">
        <f>E42*521.8*12</f>
        <v>45772.295999999988</v>
      </c>
      <c r="E42" s="43">
        <v>7.31</v>
      </c>
    </row>
    <row r="43" spans="1:5" ht="26.25" thickBot="1" x14ac:dyDescent="0.3">
      <c r="A43" s="20" t="s">
        <v>116</v>
      </c>
      <c r="B43" s="10" t="s">
        <v>43</v>
      </c>
      <c r="C43" s="10" t="s">
        <v>23</v>
      </c>
      <c r="D43" s="55"/>
      <c r="E43" s="44"/>
    </row>
    <row r="44" spans="1:5" ht="26.25" thickBot="1" x14ac:dyDescent="0.3">
      <c r="A44" s="20" t="s">
        <v>117</v>
      </c>
      <c r="B44" s="9" t="s">
        <v>44</v>
      </c>
      <c r="C44" s="9" t="s">
        <v>23</v>
      </c>
      <c r="D44" s="55"/>
      <c r="E44" s="44"/>
    </row>
    <row r="45" spans="1:5" ht="39" thickBot="1" x14ac:dyDescent="0.3">
      <c r="A45" s="20" t="s">
        <v>118</v>
      </c>
      <c r="B45" s="8" t="s">
        <v>45</v>
      </c>
      <c r="C45" s="9" t="s">
        <v>14</v>
      </c>
      <c r="D45" s="56"/>
      <c r="E45" s="45"/>
    </row>
    <row r="46" spans="1:5" ht="25.5" customHeight="1" thickBot="1" x14ac:dyDescent="0.3">
      <c r="A46" s="22"/>
      <c r="B46" s="37" t="s">
        <v>46</v>
      </c>
      <c r="C46" s="38"/>
      <c r="D46" s="38"/>
      <c r="E46" s="39"/>
    </row>
    <row r="47" spans="1:5" ht="39" thickBot="1" x14ac:dyDescent="0.3">
      <c r="A47" s="20" t="s">
        <v>119</v>
      </c>
      <c r="B47" s="8" t="s">
        <v>47</v>
      </c>
      <c r="C47" s="9" t="s">
        <v>48</v>
      </c>
      <c r="D47" s="54">
        <f>E47*521.8*12</f>
        <v>33436.943999999996</v>
      </c>
      <c r="E47" s="43">
        <v>5.34</v>
      </c>
    </row>
    <row r="48" spans="1:5" ht="29.25" thickBot="1" x14ac:dyDescent="0.3">
      <c r="A48" s="20" t="s">
        <v>120</v>
      </c>
      <c r="B48" s="8" t="s">
        <v>49</v>
      </c>
      <c r="C48" s="9" t="s">
        <v>14</v>
      </c>
      <c r="D48" s="55"/>
      <c r="E48" s="44"/>
    </row>
    <row r="49" spans="1:5" ht="64.5" thickBot="1" x14ac:dyDescent="0.3">
      <c r="A49" s="20" t="s">
        <v>121</v>
      </c>
      <c r="B49" s="8" t="s">
        <v>50</v>
      </c>
      <c r="C49" s="9" t="s">
        <v>23</v>
      </c>
      <c r="D49" s="55"/>
      <c r="E49" s="44"/>
    </row>
    <row r="50" spans="1:5" ht="26.25" thickBot="1" x14ac:dyDescent="0.3">
      <c r="A50" s="20" t="s">
        <v>122</v>
      </c>
      <c r="B50" s="8" t="s">
        <v>51</v>
      </c>
      <c r="C50" s="9" t="s">
        <v>14</v>
      </c>
      <c r="D50" s="55"/>
      <c r="E50" s="44"/>
    </row>
    <row r="51" spans="1:5" ht="26.25" thickBot="1" x14ac:dyDescent="0.3">
      <c r="A51" s="20" t="s">
        <v>123</v>
      </c>
      <c r="B51" s="8" t="s">
        <v>52</v>
      </c>
      <c r="C51" s="9" t="s">
        <v>14</v>
      </c>
      <c r="D51" s="55"/>
      <c r="E51" s="44"/>
    </row>
    <row r="52" spans="1:5" ht="26.25" thickBot="1" x14ac:dyDescent="0.3">
      <c r="A52" s="20" t="s">
        <v>124</v>
      </c>
      <c r="B52" s="8" t="s">
        <v>53</v>
      </c>
      <c r="C52" s="9" t="s">
        <v>36</v>
      </c>
      <c r="D52" s="55"/>
      <c r="E52" s="44"/>
    </row>
    <row r="53" spans="1:5" ht="26.25" thickBot="1" x14ac:dyDescent="0.3">
      <c r="A53" s="20" t="s">
        <v>125</v>
      </c>
      <c r="B53" s="8" t="s">
        <v>54</v>
      </c>
      <c r="C53" s="9" t="s">
        <v>14</v>
      </c>
      <c r="D53" s="55"/>
      <c r="E53" s="44"/>
    </row>
    <row r="54" spans="1:5" ht="26.25" thickBot="1" x14ac:dyDescent="0.3">
      <c r="A54" s="20" t="s">
        <v>126</v>
      </c>
      <c r="B54" s="8" t="s">
        <v>55</v>
      </c>
      <c r="C54" s="9" t="s">
        <v>14</v>
      </c>
      <c r="D54" s="55"/>
      <c r="E54" s="44"/>
    </row>
    <row r="55" spans="1:5" ht="26.25" thickBot="1" x14ac:dyDescent="0.3">
      <c r="A55" s="20" t="s">
        <v>127</v>
      </c>
      <c r="B55" s="8" t="s">
        <v>56</v>
      </c>
      <c r="C55" s="9" t="s">
        <v>14</v>
      </c>
      <c r="D55" s="56"/>
      <c r="E55" s="45"/>
    </row>
    <row r="56" spans="1:5" ht="16.5" thickBot="1" x14ac:dyDescent="0.3">
      <c r="A56" s="22"/>
      <c r="B56" s="37" t="s">
        <v>57</v>
      </c>
      <c r="C56" s="38"/>
      <c r="D56" s="38"/>
      <c r="E56" s="39"/>
    </row>
    <row r="57" spans="1:5" ht="77.25" thickBot="1" x14ac:dyDescent="0.3">
      <c r="A57" s="20" t="s">
        <v>128</v>
      </c>
      <c r="B57" s="8" t="s">
        <v>58</v>
      </c>
      <c r="C57" s="9" t="s">
        <v>59</v>
      </c>
      <c r="D57" s="54">
        <f>E57*521.8*12</f>
        <v>7263.4559999999983</v>
      </c>
      <c r="E57" s="43">
        <v>1.1599999999999999</v>
      </c>
    </row>
    <row r="58" spans="1:5" ht="39" thickBot="1" x14ac:dyDescent="0.3">
      <c r="A58" s="20" t="s">
        <v>129</v>
      </c>
      <c r="B58" s="8" t="s">
        <v>60</v>
      </c>
      <c r="C58" s="9" t="s">
        <v>61</v>
      </c>
      <c r="D58" s="56"/>
      <c r="E58" s="45"/>
    </row>
    <row r="59" spans="1:5" ht="15.75" thickBot="1" x14ac:dyDescent="0.3">
      <c r="A59" s="37" t="s">
        <v>62</v>
      </c>
      <c r="B59" s="38"/>
      <c r="C59" s="38"/>
      <c r="D59" s="38"/>
      <c r="E59" s="39"/>
    </row>
    <row r="60" spans="1:5" ht="39" thickBot="1" x14ac:dyDescent="0.3">
      <c r="A60" s="20" t="s">
        <v>130</v>
      </c>
      <c r="B60" s="8" t="s">
        <v>63</v>
      </c>
      <c r="C60" s="9" t="s">
        <v>64</v>
      </c>
      <c r="D60" s="40">
        <f>E60*521.8*12</f>
        <v>11145.647999999999</v>
      </c>
      <c r="E60" s="43">
        <v>1.78</v>
      </c>
    </row>
    <row r="61" spans="1:5" ht="26.25" thickBot="1" x14ac:dyDescent="0.3">
      <c r="A61" s="20" t="s">
        <v>131</v>
      </c>
      <c r="B61" s="8" t="s">
        <v>65</v>
      </c>
      <c r="C61" s="9" t="s">
        <v>66</v>
      </c>
      <c r="D61" s="41"/>
      <c r="E61" s="44"/>
    </row>
    <row r="62" spans="1:5" ht="77.25" thickBot="1" x14ac:dyDescent="0.3">
      <c r="A62" s="20" t="s">
        <v>132</v>
      </c>
      <c r="B62" s="8" t="s">
        <v>67</v>
      </c>
      <c r="C62" s="9" t="s">
        <v>36</v>
      </c>
      <c r="D62" s="41"/>
      <c r="E62" s="44"/>
    </row>
    <row r="63" spans="1:5" ht="39" thickBot="1" x14ac:dyDescent="0.3">
      <c r="A63" s="20" t="s">
        <v>133</v>
      </c>
      <c r="B63" s="8" t="s">
        <v>68</v>
      </c>
      <c r="C63" s="9" t="s">
        <v>66</v>
      </c>
      <c r="D63" s="41"/>
      <c r="E63" s="44"/>
    </row>
    <row r="64" spans="1:5" ht="15.75" thickBot="1" x14ac:dyDescent="0.3">
      <c r="A64" s="20" t="s">
        <v>134</v>
      </c>
      <c r="B64" s="8" t="s">
        <v>69</v>
      </c>
      <c r="C64" s="9" t="s">
        <v>70</v>
      </c>
      <c r="D64" s="42"/>
      <c r="E64" s="45"/>
    </row>
    <row r="65" spans="1:11" ht="25.5" customHeight="1" thickBot="1" x14ac:dyDescent="0.3">
      <c r="A65" s="37" t="s">
        <v>71</v>
      </c>
      <c r="B65" s="38"/>
      <c r="C65" s="38"/>
      <c r="D65" s="38"/>
      <c r="E65" s="39"/>
    </row>
    <row r="66" spans="1:11" ht="16.5" thickBot="1" x14ac:dyDescent="0.3">
      <c r="A66" s="20" t="s">
        <v>135</v>
      </c>
      <c r="B66" s="11" t="s">
        <v>72</v>
      </c>
      <c r="C66" s="12"/>
      <c r="D66" s="40">
        <f>E66*521.8*12</f>
        <v>8703.6239999999998</v>
      </c>
      <c r="E66" s="43">
        <v>1.39</v>
      </c>
    </row>
    <row r="67" spans="1:11" ht="77.25" thickBot="1" x14ac:dyDescent="0.3">
      <c r="A67" s="20" t="s">
        <v>136</v>
      </c>
      <c r="B67" s="8" t="s">
        <v>73</v>
      </c>
      <c r="C67" s="9" t="s">
        <v>14</v>
      </c>
      <c r="D67" s="41"/>
      <c r="E67" s="44"/>
    </row>
    <row r="68" spans="1:11" ht="39" thickBot="1" x14ac:dyDescent="0.3">
      <c r="A68" s="20" t="s">
        <v>137</v>
      </c>
      <c r="B68" s="8" t="s">
        <v>74</v>
      </c>
      <c r="C68" s="9" t="s">
        <v>66</v>
      </c>
      <c r="D68" s="41"/>
      <c r="E68" s="44"/>
    </row>
    <row r="69" spans="1:11" ht="16.5" thickBot="1" x14ac:dyDescent="0.3">
      <c r="A69" s="20" t="s">
        <v>138</v>
      </c>
      <c r="B69" s="11" t="s">
        <v>75</v>
      </c>
      <c r="C69" s="12"/>
      <c r="D69" s="41"/>
      <c r="E69" s="44"/>
    </row>
    <row r="70" spans="1:11" ht="39" thickBot="1" x14ac:dyDescent="0.3">
      <c r="A70" s="20" t="s">
        <v>139</v>
      </c>
      <c r="B70" s="8" t="s">
        <v>74</v>
      </c>
      <c r="C70" s="9" t="s">
        <v>64</v>
      </c>
      <c r="D70" s="42"/>
      <c r="E70" s="45"/>
    </row>
    <row r="71" spans="1:11" ht="15.75" thickBot="1" x14ac:dyDescent="0.3">
      <c r="A71" s="46" t="s">
        <v>76</v>
      </c>
      <c r="B71" s="47"/>
      <c r="C71" s="47"/>
      <c r="D71" s="47"/>
      <c r="E71" s="48"/>
    </row>
    <row r="72" spans="1:11" ht="39" thickBot="1" x14ac:dyDescent="0.3">
      <c r="A72" s="23" t="s">
        <v>140</v>
      </c>
      <c r="B72" s="13" t="s">
        <v>77</v>
      </c>
      <c r="C72" s="49" t="s">
        <v>78</v>
      </c>
      <c r="D72" s="49">
        <f>E72*521.8*12</f>
        <v>11396.111999999999</v>
      </c>
      <c r="E72" s="51">
        <v>1.82</v>
      </c>
    </row>
    <row r="73" spans="1:11" ht="39" thickBot="1" x14ac:dyDescent="0.3">
      <c r="A73" s="24" t="s">
        <v>141</v>
      </c>
      <c r="B73" s="14" t="s">
        <v>79</v>
      </c>
      <c r="C73" s="50"/>
      <c r="D73" s="50"/>
      <c r="E73" s="52"/>
    </row>
    <row r="74" spans="1:11" ht="15.75" thickBot="1" x14ac:dyDescent="0.3">
      <c r="A74" s="53" t="s">
        <v>80</v>
      </c>
      <c r="B74" s="35"/>
      <c r="C74" s="35"/>
      <c r="D74" s="35"/>
      <c r="E74" s="36"/>
    </row>
    <row r="75" spans="1:11" ht="39" thickBot="1" x14ac:dyDescent="0.3">
      <c r="A75" s="24" t="s">
        <v>142</v>
      </c>
      <c r="B75" s="14" t="s">
        <v>81</v>
      </c>
      <c r="C75" s="14" t="s">
        <v>14</v>
      </c>
      <c r="D75" s="15">
        <f>E75*521.8*12</f>
        <v>814.00800000000004</v>
      </c>
      <c r="E75" s="30">
        <v>0.13</v>
      </c>
    </row>
    <row r="76" spans="1:11" ht="15.75" thickBot="1" x14ac:dyDescent="0.3">
      <c r="A76" s="34" t="s">
        <v>82</v>
      </c>
      <c r="B76" s="35"/>
      <c r="C76" s="35"/>
      <c r="D76" s="35"/>
      <c r="E76" s="36"/>
    </row>
    <row r="77" spans="1:11" ht="26.25" thickBot="1" x14ac:dyDescent="0.3">
      <c r="A77" s="23" t="s">
        <v>143</v>
      </c>
      <c r="B77" s="13" t="s">
        <v>83</v>
      </c>
      <c r="C77" s="16">
        <v>12</v>
      </c>
      <c r="D77" s="17">
        <f>E77*521.8*12</f>
        <v>37882.679999999993</v>
      </c>
      <c r="E77" s="31">
        <v>6.05</v>
      </c>
    </row>
    <row r="78" spans="1:11" ht="16.5" thickBot="1" x14ac:dyDescent="0.3">
      <c r="A78" s="22"/>
      <c r="B78" s="11" t="s">
        <v>84</v>
      </c>
      <c r="C78" s="18"/>
      <c r="D78" s="25">
        <f>D16+D22+D28+D36+D42+D47+D57+D60+D66+D72+D75+D77</f>
        <v>220283.08799999996</v>
      </c>
      <c r="E78" s="25">
        <f>E16+E22+E28+E36+E42+E47+E57+E60+E66+E72+E75+E77</f>
        <v>35.18</v>
      </c>
    </row>
    <row r="79" spans="1:11" ht="15.75" x14ac:dyDescent="0.25">
      <c r="K79" s="19"/>
    </row>
  </sheetData>
  <mergeCells count="42">
    <mergeCell ref="A74:E74"/>
    <mergeCell ref="A76:E76"/>
    <mergeCell ref="A65:E65"/>
    <mergeCell ref="D66:D70"/>
    <mergeCell ref="E66:E70"/>
    <mergeCell ref="A71:E71"/>
    <mergeCell ref="C72:C73"/>
    <mergeCell ref="D72:D73"/>
    <mergeCell ref="E72:E73"/>
    <mergeCell ref="B56:E56"/>
    <mergeCell ref="D57:D58"/>
    <mergeCell ref="E57:E58"/>
    <mergeCell ref="A59:E59"/>
    <mergeCell ref="D60:D64"/>
    <mergeCell ref="E60:E64"/>
    <mergeCell ref="B41:E41"/>
    <mergeCell ref="D42:D45"/>
    <mergeCell ref="E42:E45"/>
    <mergeCell ref="B46:E46"/>
    <mergeCell ref="D47:D55"/>
    <mergeCell ref="E47:E55"/>
    <mergeCell ref="B27:E27"/>
    <mergeCell ref="D28:D34"/>
    <mergeCell ref="E28:E34"/>
    <mergeCell ref="B35:E35"/>
    <mergeCell ref="D36:D40"/>
    <mergeCell ref="E36:E40"/>
    <mergeCell ref="D22:D26"/>
    <mergeCell ref="E22:E26"/>
    <mergeCell ref="A2:E2"/>
    <mergeCell ref="D3:E3"/>
    <mergeCell ref="D4:E4"/>
    <mergeCell ref="A6:E6"/>
    <mergeCell ref="A7:E7"/>
    <mergeCell ref="A9:A13"/>
    <mergeCell ref="B9:B13"/>
    <mergeCell ref="C9:C13"/>
    <mergeCell ref="B14:E14"/>
    <mergeCell ref="B15:E15"/>
    <mergeCell ref="D16:D20"/>
    <mergeCell ref="E16:E20"/>
    <mergeCell ref="B21:E2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38</vt:i4>
      </vt:variant>
      <vt:variant>
        <vt:lpstr>Именованные диапазоны</vt:lpstr>
      </vt:variant>
      <vt:variant>
        <vt:i4>4</vt:i4>
      </vt:variant>
    </vt:vector>
  </HeadingPairs>
  <TitlesOfParts>
    <vt:vector size="42" baseType="lpstr">
      <vt:lpstr>лот 1</vt:lpstr>
      <vt:lpstr>лот 2</vt:lpstr>
      <vt:lpstr>лот 3</vt:lpstr>
      <vt:lpstr>лот 4</vt:lpstr>
      <vt:lpstr>лот 5</vt:lpstr>
      <vt:lpstr>лот 6</vt:lpstr>
      <vt:lpstr>лот 7</vt:lpstr>
      <vt:lpstr>лот 8</vt:lpstr>
      <vt:lpstr>лот 9</vt:lpstr>
      <vt:lpstr>лот 10</vt:lpstr>
      <vt:lpstr>лот 11</vt:lpstr>
      <vt:lpstr>лот 12</vt:lpstr>
      <vt:lpstr>лот 13</vt:lpstr>
      <vt:lpstr>лот 14</vt:lpstr>
      <vt:lpstr>лот 15</vt:lpstr>
      <vt:lpstr>лот 16</vt:lpstr>
      <vt:lpstr>лот 17</vt:lpstr>
      <vt:lpstr>лот 18</vt:lpstr>
      <vt:lpstr>лот 19</vt:lpstr>
      <vt:lpstr>лот 20</vt:lpstr>
      <vt:lpstr>лот 21</vt:lpstr>
      <vt:lpstr>лот 22</vt:lpstr>
      <vt:lpstr>лот 23</vt:lpstr>
      <vt:lpstr>лот 24</vt:lpstr>
      <vt:lpstr>лот 25</vt:lpstr>
      <vt:lpstr>лот 26</vt:lpstr>
      <vt:lpstr>лот 27</vt:lpstr>
      <vt:lpstr>лот 28</vt:lpstr>
      <vt:lpstr>лот 29</vt:lpstr>
      <vt:lpstr>лот 30</vt:lpstr>
      <vt:lpstr>лот 31</vt:lpstr>
      <vt:lpstr>лот 32</vt:lpstr>
      <vt:lpstr>лот 33</vt:lpstr>
      <vt:lpstr>лот 34</vt:lpstr>
      <vt:lpstr>лот 35</vt:lpstr>
      <vt:lpstr>лот 36</vt:lpstr>
      <vt:lpstr>лот 37</vt:lpstr>
      <vt:lpstr>лот 38</vt:lpstr>
      <vt:lpstr>'лот 1'!Область_печати</vt:lpstr>
      <vt:lpstr>'лот 2'!Область_печати</vt:lpstr>
      <vt:lpstr>'лот 3'!Область_печати</vt:lpstr>
      <vt:lpstr>'лот 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2022-07-14T08:39:11Z</cp:lastPrinted>
  <dcterms:created xsi:type="dcterms:W3CDTF">2022-07-11T08:42:09Z</dcterms:created>
  <dcterms:modified xsi:type="dcterms:W3CDTF">2024-04-02T05:03:07Z</dcterms:modified>
</cp:coreProperties>
</file>