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60" windowWidth="19200" windowHeight="1153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Лист1!$A$1:$P$27</definedName>
  </definedNames>
  <calcPr calcId="144525"/>
</workbook>
</file>

<file path=xl/calcChain.xml><?xml version="1.0" encoding="utf-8"?>
<calcChain xmlns="http://schemas.openxmlformats.org/spreadsheetml/2006/main">
  <c r="N11" i="1" l="1"/>
  <c r="M11" i="1"/>
  <c r="O23" i="1" l="1"/>
  <c r="O15" i="1" l="1"/>
  <c r="G11" i="1" l="1"/>
  <c r="O26" i="1"/>
  <c r="L11" i="1"/>
  <c r="L9" i="1"/>
  <c r="O14" i="1"/>
  <c r="O21" i="1" l="1"/>
  <c r="O18" i="1"/>
  <c r="O20" i="1"/>
  <c r="O17" i="1"/>
  <c r="O11" i="1"/>
  <c r="N9" i="1" l="1"/>
  <c r="N24" i="1"/>
  <c r="N21" i="1"/>
  <c r="N18" i="1"/>
  <c r="N12" i="1"/>
  <c r="N15" i="1"/>
  <c r="J23" i="1" l="1"/>
  <c r="J26" i="1"/>
  <c r="J20" i="1"/>
  <c r="J17" i="1"/>
  <c r="J14" i="1"/>
  <c r="H26" i="1" l="1"/>
  <c r="I26" i="1"/>
  <c r="G26" i="1"/>
  <c r="H23" i="1" l="1"/>
  <c r="I23" i="1"/>
  <c r="G23" i="1"/>
  <c r="H20" i="1" l="1"/>
  <c r="I20" i="1"/>
  <c r="G20" i="1"/>
  <c r="L24" i="1" l="1"/>
  <c r="L21" i="1"/>
  <c r="L18" i="1"/>
  <c r="L15" i="1"/>
  <c r="L12" i="1"/>
  <c r="I17" i="1" l="1"/>
  <c r="H17" i="1"/>
  <c r="G17" i="1"/>
  <c r="H14" i="1"/>
  <c r="G14" i="1"/>
  <c r="H24" i="1" l="1"/>
  <c r="I24" i="1"/>
  <c r="J24" i="1"/>
  <c r="K24" i="1"/>
  <c r="M24" i="1"/>
  <c r="H21" i="1"/>
  <c r="I21" i="1"/>
  <c r="J21" i="1"/>
  <c r="K21" i="1"/>
  <c r="M21" i="1"/>
  <c r="H18" i="1"/>
  <c r="I18" i="1"/>
  <c r="J18" i="1"/>
  <c r="K18" i="1"/>
  <c r="M18" i="1"/>
  <c r="H15" i="1"/>
  <c r="I15" i="1"/>
  <c r="J15" i="1"/>
  <c r="K15" i="1"/>
  <c r="M15" i="1"/>
  <c r="H12" i="1"/>
  <c r="I12" i="1"/>
  <c r="J12" i="1"/>
  <c r="K12" i="1"/>
  <c r="M12" i="1"/>
  <c r="O12" i="1" s="1"/>
  <c r="H11" i="1"/>
  <c r="H9" i="1" s="1"/>
  <c r="I11" i="1"/>
  <c r="I9" i="1" s="1"/>
  <c r="J11" i="1"/>
  <c r="J9" i="1" s="1"/>
  <c r="K9" i="1"/>
  <c r="M9" i="1"/>
  <c r="O9" i="1" s="1"/>
  <c r="G24" i="1"/>
  <c r="G21" i="1"/>
  <c r="G18" i="1"/>
  <c r="G15" i="1"/>
  <c r="G12" i="1"/>
  <c r="G9" i="1"/>
  <c r="O24" i="1" l="1"/>
</calcChain>
</file>

<file path=xl/sharedStrings.xml><?xml version="1.0" encoding="utf-8"?>
<sst xmlns="http://schemas.openxmlformats.org/spreadsheetml/2006/main" count="79" uniqueCount="29">
  <si>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</si>
  <si>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</si>
  <si>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</si>
  <si>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</si>
  <si>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</si>
  <si>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</si>
  <si>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Итого на период</t>
  </si>
  <si>
    <t>Х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</si>
  <si>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</si>
  <si>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Статус (муниципальная программа, подпрограмма)</t>
  </si>
  <si>
    <t>Расходы (тыс.руб.), годы</t>
  </si>
  <si>
    <t>Муниципальная  программа</t>
  </si>
  <si>
    <t>Всего расходное обязательство по программе</t>
  </si>
  <si>
    <t xml:space="preserve">в том числе по ГРБС:   </t>
  </si>
  <si>
    <t>Подпрограмма 1</t>
  </si>
  <si>
    <t>Подпрограмма 2</t>
  </si>
  <si>
    <t>Подпрограмма 3</t>
  </si>
  <si>
    <t>Подпрограмма 4</t>
  </si>
  <si>
    <t>Администрация Таежнинского сельсовета</t>
  </si>
  <si>
    <t>«Благоустройство территории МО Таежнинский сельсовет»</t>
  </si>
  <si>
    <t>«Защита населения МО Таежнинский сельсовет от чрезвычайных ситуаций»</t>
  </si>
  <si>
    <t>«Жилищно-коммунаотное хозяйство»</t>
  </si>
  <si>
    <t>«Развитие транспортной системы МО Таежнинский сельсовет»</t>
  </si>
  <si>
    <t>Подпрограмма 5</t>
  </si>
  <si>
    <t>«Развитие социальной, культурной и спортивной жизни населения МО Таежнинский сельсовет»</t>
  </si>
  <si>
    <t>Приложение 1</t>
  </si>
  <si>
    <t>к Постановлению администрации Таежнинского сельсовета</t>
  </si>
  <si>
    <t xml:space="preserve">«Улучшение качества жизни населения МО Таежнинский сельсовет" </t>
  </si>
  <si>
    <t>Приложение №2
к муниципальной программе «Улучшение качества жизни населения МО Таежнинский сельсовет" на 2014-2021 годы                    от 19.04.2019 г.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</si>
</sst>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1" fillId="0" borderId="0" xfId="0" applyFont="1" applyFill="1"/>
    <xf numFmtId="0" fontId="2" fillId="0" borderId="0" xfId="0" applyFont="1" applyFill="1"/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1;&#1072;&#1088;&#1080;&#1089;&#1072;/&#1052;&#1091;&#1085;&#1080;&#1094;&#1080;&#1087;&#1072;&#1083;&#1100;&#1085;&#1072;&#1103;%20&#1087;&#1088;&#1086;&#1075;&#1088;&#1072;&#1084;&#1084;&#1072;/2018/&#1055;&#1086;&#1089;&#1090;&#1072;&#1085;&#1086;&#1074;&#1083;&#1077;&#1085;&#1080;&#1077;/&#1055;&#1088;&#1080;&#1083;&#1086;&#1078;&#1077;&#1085;&#1080;&#1103;%20&#1082;%20&#1087;&#1088;&#1086;&#1075;&#1088;&#1072;&#1084;&#1084;&#1077;/&#1055;&#1088;&#1080;&#1083;&#1086;&#1078;&#1077;&#1085;&#1080;&#1077;%20&#8470;3%20&#1082;%20&#1084;&#1091;&#1085;&#1080;&#1094;&#1080;&#1087;&#1072;&#1083;&#1100;&#1085;&#1086;&#1081;%20&#1087;&#1088;&#1086;&#1075;&#1088;&#1084;&#1084;&#10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1;&#1072;&#1088;&#1080;&#1089;&#1072;/&#1052;&#1091;&#1085;&#1080;&#1094;&#1080;&#1087;&#1072;&#1083;&#1100;&#1085;&#1072;&#1103;%20&#1087;&#1088;&#1086;&#1075;&#1088;&#1072;&#1084;&#1084;&#1072;/2018/&#1055;&#1086;&#1089;&#1090;&#1072;&#1085;&#1086;&#1074;&#1083;&#1077;&#1085;&#1080;&#1077;%20&#8470;%20&#1086;&#1090;%20.2017/&#1055;&#1086;&#1076;&#1087;&#1088;&#1086;&#1075;&#1088;&#1072;&#1084;&#1084;&#1099;/&#1055;&#1086;&#1076;&#1087;&#1088;&#1086;&#1075;&#1088;&#1072;&#1084;&#1084;&#1072;%203%20&#1046;&#1050;&#1061;/&#1055;&#1088;&#1080;&#1083;&#1086;&#1078;&#1077;&#1085;&#1080;&#1077;%20&#8470;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1;&#1072;&#1088;&#1080;&#1089;&#1072;/&#1052;&#1091;&#1085;&#1080;&#1094;&#1080;&#1087;&#1072;&#1083;&#1100;&#1085;&#1072;&#1103;%20&#1087;&#1088;&#1086;&#1075;&#1088;&#1072;&#1084;&#1084;&#1072;/2018/&#1055;&#1086;&#1089;&#1090;&#1072;&#1085;&#1086;&#1074;&#1083;&#1077;&#1085;&#1080;&#1077;%20&#8470;%20&#1086;&#1090;%20.2017/&#1055;&#1086;&#1076;&#1087;&#1088;&#1086;&#1075;&#1088;&#1072;&#1084;&#1084;&#1099;/&#1055;&#1086;&#1076;&#1087;&#1088;&#1086;&#1075;&#1088;&#1072;&#1084;&#1084;&#1072;%204%20&#1044;&#1086;&#1088;&#1086;&#1075;&#1080;/&#1055;&#1088;&#1080;&#1083;&#1086;&#1078;&#1077;&#1085;&#1080;&#1077;%20&#8470;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1;&#1072;&#1088;&#1080;&#1089;&#1072;/&#1052;&#1091;&#1085;&#1080;&#1094;&#1080;&#1087;&#1072;&#1083;&#1100;&#1085;&#1072;&#1103;%20&#1087;&#1088;&#1086;&#1075;&#1088;&#1072;&#1084;&#1084;&#1072;/2018/&#1055;&#1086;&#1089;&#1090;&#1072;&#1085;&#1086;&#1074;&#1083;&#1077;&#1085;&#1080;&#1077;%20&#8470;%20&#1086;&#1090;%20.2017/&#1055;&#1086;&#1076;&#1087;&#1088;&#1086;&#1075;&#1088;&#1072;&#1084;&#1084;&#1099;/&#1055;&#1086;&#1076;&#1087;&#1088;&#1086;&#1075;&#1088;&#1072;&#1084;&#1084;&#1072;%205%20&#1050;&#1091;&#1083;&#1100;&#1090;&#1091;&#1088;&#1072;/&#1055;&#1088;&#1080;&#1083;&#1086;&#1078;&#1077;&#1085;&#1080;&#1077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D12">
            <v>6209.17</v>
          </cell>
          <cell r="E12">
            <v>3128.7799999999997</v>
          </cell>
          <cell r="G12">
            <v>2624.94</v>
          </cell>
        </row>
        <row r="19">
          <cell r="D19">
            <v>405.5</v>
          </cell>
          <cell r="E19">
            <v>374.62</v>
          </cell>
          <cell r="F19">
            <v>494.88</v>
          </cell>
          <cell r="G19">
            <v>228.94</v>
          </cell>
        </row>
        <row r="26">
          <cell r="G26">
            <v>546.84</v>
          </cell>
        </row>
        <row r="33">
          <cell r="G33">
            <v>6157.83</v>
          </cell>
        </row>
        <row r="40">
          <cell r="G40">
            <v>16553.96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8">
          <cell r="G18">
            <v>2089.56</v>
          </cell>
          <cell r="H18">
            <v>1405.73</v>
          </cell>
          <cell r="I18">
            <v>971.32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9">
          <cell r="G19">
            <v>3598.91</v>
          </cell>
          <cell r="H19">
            <v>9262.5799999999981</v>
          </cell>
          <cell r="I19">
            <v>4821.28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8">
          <cell r="G18">
            <v>12891.039999999999</v>
          </cell>
          <cell r="H18">
            <v>12223.91</v>
          </cell>
          <cell r="I18">
            <v>13634.42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view="pageBreakPreview" topLeftCell="A10" zoomScale="80" zoomScaleNormal="80" zoomScaleSheetLayoutView="80" workbookViewId="0">
      <selection activeCell="N12" sqref="N12"/>
    </sheetView>
  </sheetViews>
  <sheetFormatPr defaultRowHeight="15.75" x14ac:dyDescent="0.25"/>
  <cols>
    <col min="1" max="1" width="33.7109375" style="1" customWidth="1"/>
    <col min="2" max="2" width="25.85546875" style="1" customWidth="1"/>
    <col min="3" max="3" width="27" style="1" customWidth="1"/>
    <col min="4" max="4" width="9.140625" style="1"/>
    <col min="5" max="5" width="12.42578125" style="1" bestFit="1" customWidth="1"/>
    <col min="6" max="6" width="9.140625" style="1"/>
    <col min="7" max="7" width="15.42578125" style="1" customWidth="1"/>
    <col min="8" max="8" width="14.7109375" style="1" customWidth="1"/>
    <col min="9" max="9" width="15.85546875" style="1" customWidth="1"/>
    <col min="10" max="10" width="15" style="20" customWidth="1"/>
    <col min="11" max="11" width="14.42578125" style="23" customWidth="1"/>
    <col min="12" max="12" width="15.140625" style="12" customWidth="1"/>
    <col min="13" max="14" width="13.28515625" style="1" customWidth="1"/>
    <col min="15" max="15" width="18.7109375" style="15" customWidth="1"/>
    <col min="16" max="16384" width="9.140625" style="1"/>
  </cols>
  <sheetData>
    <row r="1" spans="1:15" x14ac:dyDescent="0.25">
      <c r="J1" s="26" t="s">
        <v>25</v>
      </c>
      <c r="K1" s="26"/>
      <c r="L1" s="26"/>
      <c r="M1" s="26"/>
      <c r="N1" s="26"/>
      <c r="O1" s="26"/>
    </row>
    <row r="2" spans="1:15" x14ac:dyDescent="0.25">
      <c r="J2" s="26" t="s">
        <v>26</v>
      </c>
      <c r="K2" s="26"/>
      <c r="L2" s="26"/>
      <c r="M2" s="26"/>
      <c r="N2" s="26"/>
      <c r="O2" s="26"/>
    </row>
    <row r="3" spans="1:15" x14ac:dyDescent="0.25">
      <c r="J3" s="26"/>
      <c r="K3" s="26"/>
      <c r="L3" s="26"/>
      <c r="M3" s="26"/>
      <c r="N3" s="26"/>
      <c r="O3" s="26"/>
    </row>
    <row r="4" spans="1:15" x14ac:dyDescent="0.25">
      <c r="M4" s="16"/>
      <c r="N4" s="16"/>
      <c r="O4" s="17"/>
    </row>
    <row r="5" spans="1:15" ht="68.25" customHeight="1" x14ac:dyDescent="0.25">
      <c r="J5" s="27" t="s">
        <v>28</v>
      </c>
      <c r="K5" s="27"/>
      <c r="L5" s="27"/>
      <c r="M5" s="27"/>
      <c r="N5" s="27"/>
      <c r="O5" s="27"/>
    </row>
    <row r="6" spans="1:15" ht="51.75" customHeight="1" x14ac:dyDescent="0.25">
      <c r="A6" s="31" t="s">
        <v>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18.75" customHeight="1" x14ac:dyDescent="0.25">
      <c r="A7" s="32" t="s">
        <v>9</v>
      </c>
      <c r="B7" s="32" t="s">
        <v>0</v>
      </c>
      <c r="C7" s="32" t="s">
        <v>1</v>
      </c>
      <c r="D7" s="32"/>
      <c r="E7" s="32"/>
      <c r="F7" s="32"/>
      <c r="G7" s="28" t="s">
        <v>10</v>
      </c>
      <c r="H7" s="29"/>
      <c r="I7" s="29"/>
      <c r="J7" s="29"/>
      <c r="K7" s="29"/>
      <c r="L7" s="29"/>
      <c r="M7" s="29"/>
      <c r="N7" s="29"/>
      <c r="O7" s="30"/>
    </row>
    <row r="8" spans="1:15" ht="63" customHeight="1" x14ac:dyDescent="0.25">
      <c r="A8" s="32"/>
      <c r="B8" s="32"/>
      <c r="C8" s="7" t="s">
        <v>2</v>
      </c>
      <c r="D8" s="7" t="s">
        <v>3</v>
      </c>
      <c r="E8" s="7" t="s">
        <v>4</v>
      </c>
      <c r="F8" s="7" t="s">
        <v>5</v>
      </c>
      <c r="G8" s="7">
        <v>2014</v>
      </c>
      <c r="H8" s="7">
        <v>2015</v>
      </c>
      <c r="I8" s="7">
        <v>2016</v>
      </c>
      <c r="J8" s="21">
        <v>2017</v>
      </c>
      <c r="K8" s="24">
        <v>2018</v>
      </c>
      <c r="L8" s="10">
        <v>2019</v>
      </c>
      <c r="M8" s="7">
        <v>2020</v>
      </c>
      <c r="N8" s="18">
        <v>2021</v>
      </c>
      <c r="O8" s="13" t="s">
        <v>6</v>
      </c>
    </row>
    <row r="9" spans="1:15" ht="60" customHeight="1" x14ac:dyDescent="0.25">
      <c r="A9" s="33" t="s">
        <v>11</v>
      </c>
      <c r="B9" s="33" t="s">
        <v>27</v>
      </c>
      <c r="C9" s="2" t="s">
        <v>12</v>
      </c>
      <c r="D9" s="3" t="s">
        <v>7</v>
      </c>
      <c r="E9" s="3" t="s">
        <v>7</v>
      </c>
      <c r="F9" s="3" t="s">
        <v>7</v>
      </c>
      <c r="G9" s="6">
        <f>G11</f>
        <v>25194.18</v>
      </c>
      <c r="H9" s="6">
        <f t="shared" ref="H9:M9" si="0">H11</f>
        <v>26395.619999999995</v>
      </c>
      <c r="I9" s="6">
        <f t="shared" si="0"/>
        <v>22822.879999999997</v>
      </c>
      <c r="J9" s="22">
        <f t="shared" si="0"/>
        <v>26112.51</v>
      </c>
      <c r="K9" s="25">
        <f t="shared" si="0"/>
        <v>12097.63</v>
      </c>
      <c r="L9" s="11">
        <f>L12+L15+L18+L21+L24</f>
        <v>15320.000999999998</v>
      </c>
      <c r="M9" s="6">
        <f t="shared" si="0"/>
        <v>5981.4040000000005</v>
      </c>
      <c r="N9" s="6">
        <f>N11</f>
        <v>5981.402</v>
      </c>
      <c r="O9" s="14">
        <f>SUM(G9:N9)</f>
        <v>139905.62700000001</v>
      </c>
    </row>
    <row r="10" spans="1:15" ht="23.25" customHeight="1" x14ac:dyDescent="0.25">
      <c r="A10" s="34"/>
      <c r="B10" s="34"/>
      <c r="C10" s="2" t="s">
        <v>13</v>
      </c>
      <c r="D10" s="3"/>
      <c r="E10" s="3"/>
      <c r="F10" s="3"/>
      <c r="G10" s="6"/>
      <c r="H10" s="6"/>
      <c r="I10" s="6"/>
      <c r="J10" s="22"/>
      <c r="K10" s="25"/>
      <c r="L10" s="19"/>
      <c r="M10" s="8"/>
      <c r="N10" s="8"/>
      <c r="O10" s="14"/>
    </row>
    <row r="11" spans="1:15" ht="61.5" customHeight="1" x14ac:dyDescent="0.25">
      <c r="A11" s="34"/>
      <c r="B11" s="34"/>
      <c r="C11" s="5" t="s">
        <v>18</v>
      </c>
      <c r="D11" s="3" t="s">
        <v>7</v>
      </c>
      <c r="E11" s="3" t="s">
        <v>7</v>
      </c>
      <c r="F11" s="3" t="s">
        <v>7</v>
      </c>
      <c r="G11" s="6">
        <f>G14+G17+G20+G23+G26</f>
        <v>25194.18</v>
      </c>
      <c r="H11" s="6">
        <f t="shared" ref="H11:J11" si="1">H14+H17+H20+H23+H26</f>
        <v>26395.619999999995</v>
      </c>
      <c r="I11" s="6">
        <f t="shared" si="1"/>
        <v>22822.879999999997</v>
      </c>
      <c r="J11" s="22">
        <f t="shared" si="1"/>
        <v>26112.51</v>
      </c>
      <c r="K11" s="25">
        <v>12097.63</v>
      </c>
      <c r="L11" s="11">
        <f>L9</f>
        <v>15320.000999999998</v>
      </c>
      <c r="M11" s="6">
        <f>M12+M15+M18+M21+M24</f>
        <v>5981.4040000000005</v>
      </c>
      <c r="N11" s="6">
        <f>N12+N15+N18+N21+N24</f>
        <v>5981.402</v>
      </c>
      <c r="O11" s="14">
        <f>SUM(G11:N11)</f>
        <v>139905.62700000001</v>
      </c>
    </row>
    <row r="12" spans="1:15" ht="72" customHeight="1" x14ac:dyDescent="0.25">
      <c r="A12" s="35" t="s">
        <v>14</v>
      </c>
      <c r="B12" s="35" t="s">
        <v>19</v>
      </c>
      <c r="C12" s="5" t="s">
        <v>12</v>
      </c>
      <c r="D12" s="4" t="s">
        <v>7</v>
      </c>
      <c r="E12" s="4" t="s">
        <v>7</v>
      </c>
      <c r="F12" s="4" t="s">
        <v>7</v>
      </c>
      <c r="G12" s="9">
        <f>G14</f>
        <v>6209.17</v>
      </c>
      <c r="H12" s="9">
        <f t="shared" ref="H12:M12" si="2">H14</f>
        <v>3128.7799999999997</v>
      </c>
      <c r="I12" s="9">
        <f t="shared" si="2"/>
        <v>2900.98</v>
      </c>
      <c r="J12" s="22">
        <f t="shared" si="2"/>
        <v>2624.94</v>
      </c>
      <c r="K12" s="25">
        <f t="shared" si="2"/>
        <v>3250.69</v>
      </c>
      <c r="L12" s="11">
        <f t="shared" ref="L12" si="3">L14</f>
        <v>3816.07</v>
      </c>
      <c r="M12" s="9">
        <f t="shared" si="2"/>
        <v>2962.0279999999998</v>
      </c>
      <c r="N12" s="9">
        <f>N14</f>
        <v>2962.0279999999998</v>
      </c>
      <c r="O12" s="14">
        <f>SUM(G12:N12)</f>
        <v>27854.685999999998</v>
      </c>
    </row>
    <row r="13" spans="1:15" ht="29.25" customHeight="1" x14ac:dyDescent="0.25">
      <c r="A13" s="35"/>
      <c r="B13" s="35"/>
      <c r="C13" s="2" t="s">
        <v>13</v>
      </c>
      <c r="D13" s="4"/>
      <c r="E13" s="4"/>
      <c r="F13" s="4"/>
      <c r="G13" s="9"/>
      <c r="H13" s="6"/>
      <c r="I13" s="6"/>
      <c r="J13" s="22"/>
      <c r="K13" s="25"/>
      <c r="L13" s="19"/>
      <c r="M13" s="8"/>
      <c r="N13" s="8"/>
      <c r="O13" s="14"/>
    </row>
    <row r="14" spans="1:15" ht="59.25" customHeight="1" x14ac:dyDescent="0.25">
      <c r="A14" s="35"/>
      <c r="B14" s="35"/>
      <c r="C14" s="5" t="s">
        <v>18</v>
      </c>
      <c r="D14" s="4" t="s">
        <v>7</v>
      </c>
      <c r="E14" s="4" t="s">
        <v>7</v>
      </c>
      <c r="F14" s="4" t="s">
        <v>7</v>
      </c>
      <c r="G14" s="9">
        <f>[1]Лист1!$D$12</f>
        <v>6209.17</v>
      </c>
      <c r="H14" s="6">
        <f>[1]Лист1!$E$12</f>
        <v>3128.7799999999997</v>
      </c>
      <c r="I14" s="6">
        <v>2900.98</v>
      </c>
      <c r="J14" s="22">
        <f>[1]Лист1!$G$12</f>
        <v>2624.94</v>
      </c>
      <c r="K14" s="25">
        <v>3250.69</v>
      </c>
      <c r="L14" s="11">
        <v>3816.07</v>
      </c>
      <c r="M14" s="9">
        <v>2962.0279999999998</v>
      </c>
      <c r="N14" s="9">
        <v>2962.0279999999998</v>
      </c>
      <c r="O14" s="14">
        <f>SUM(G14:N14)</f>
        <v>27854.685999999998</v>
      </c>
    </row>
    <row r="15" spans="1:15" ht="75" customHeight="1" x14ac:dyDescent="0.25">
      <c r="A15" s="35" t="s">
        <v>15</v>
      </c>
      <c r="B15" s="35" t="s">
        <v>20</v>
      </c>
      <c r="C15" s="5" t="s">
        <v>12</v>
      </c>
      <c r="D15" s="4" t="s">
        <v>7</v>
      </c>
      <c r="E15" s="4" t="s">
        <v>7</v>
      </c>
      <c r="F15" s="4" t="s">
        <v>7</v>
      </c>
      <c r="G15" s="9">
        <f>G17</f>
        <v>405.5</v>
      </c>
      <c r="H15" s="9">
        <f t="shared" ref="H15:M15" si="4">H17</f>
        <v>374.62</v>
      </c>
      <c r="I15" s="9">
        <f t="shared" si="4"/>
        <v>494.88</v>
      </c>
      <c r="J15" s="22">
        <f t="shared" si="4"/>
        <v>228.94</v>
      </c>
      <c r="K15" s="25">
        <f t="shared" si="4"/>
        <v>342.78</v>
      </c>
      <c r="L15" s="11">
        <f t="shared" ref="L15" si="5">L17</f>
        <v>506.39</v>
      </c>
      <c r="M15" s="9">
        <f t="shared" si="4"/>
        <v>168.636</v>
      </c>
      <c r="N15" s="9">
        <f>N17</f>
        <v>168.636</v>
      </c>
      <c r="O15" s="14">
        <f>SUM(G15:N15)</f>
        <v>2690.3820000000001</v>
      </c>
    </row>
    <row r="16" spans="1:15" ht="27" customHeight="1" x14ac:dyDescent="0.25">
      <c r="A16" s="35"/>
      <c r="B16" s="35"/>
      <c r="C16" s="2" t="s">
        <v>13</v>
      </c>
      <c r="D16" s="4"/>
      <c r="E16" s="4"/>
      <c r="F16" s="4"/>
      <c r="G16" s="9"/>
      <c r="H16" s="9"/>
      <c r="I16" s="9"/>
      <c r="J16" s="22"/>
      <c r="K16" s="25"/>
      <c r="L16" s="19"/>
      <c r="M16" s="8"/>
      <c r="N16" s="8"/>
      <c r="O16" s="14"/>
    </row>
    <row r="17" spans="1:15" ht="61.5" customHeight="1" x14ac:dyDescent="0.25">
      <c r="A17" s="35"/>
      <c r="B17" s="35"/>
      <c r="C17" s="5" t="s">
        <v>18</v>
      </c>
      <c r="D17" s="4" t="s">
        <v>7</v>
      </c>
      <c r="E17" s="4" t="s">
        <v>7</v>
      </c>
      <c r="F17" s="4" t="s">
        <v>7</v>
      </c>
      <c r="G17" s="9">
        <f>[1]Лист1!$D$19</f>
        <v>405.5</v>
      </c>
      <c r="H17" s="9">
        <f>[1]Лист1!$E$19</f>
        <v>374.62</v>
      </c>
      <c r="I17" s="9">
        <f>[1]Лист1!$F$19</f>
        <v>494.88</v>
      </c>
      <c r="J17" s="22">
        <f>[1]Лист1!$G$19</f>
        <v>228.94</v>
      </c>
      <c r="K17" s="25">
        <v>342.78</v>
      </c>
      <c r="L17" s="11">
        <v>506.39</v>
      </c>
      <c r="M17" s="9">
        <v>168.636</v>
      </c>
      <c r="N17" s="9">
        <v>168.636</v>
      </c>
      <c r="O17" s="14">
        <f>SUM(G17:N17)</f>
        <v>2690.3820000000001</v>
      </c>
    </row>
    <row r="18" spans="1:15" ht="68.25" customHeight="1" x14ac:dyDescent="0.25">
      <c r="A18" s="35" t="s">
        <v>16</v>
      </c>
      <c r="B18" s="35" t="s">
        <v>21</v>
      </c>
      <c r="C18" s="5" t="s">
        <v>12</v>
      </c>
      <c r="D18" s="4" t="s">
        <v>7</v>
      </c>
      <c r="E18" s="4" t="s">
        <v>7</v>
      </c>
      <c r="F18" s="4" t="s">
        <v>7</v>
      </c>
      <c r="G18" s="9">
        <f>G20</f>
        <v>2089.56</v>
      </c>
      <c r="H18" s="9">
        <f t="shared" ref="H18:M18" si="6">H20</f>
        <v>1405.73</v>
      </c>
      <c r="I18" s="9">
        <f t="shared" si="6"/>
        <v>971.32</v>
      </c>
      <c r="J18" s="22">
        <f t="shared" si="6"/>
        <v>546.84</v>
      </c>
      <c r="K18" s="25">
        <f t="shared" si="6"/>
        <v>913.86</v>
      </c>
      <c r="L18" s="11">
        <f t="shared" ref="L18" si="7">L20</f>
        <v>617.15</v>
      </c>
      <c r="M18" s="9">
        <f t="shared" si="6"/>
        <v>476.99200000000002</v>
      </c>
      <c r="N18" s="9">
        <f>N20</f>
        <v>476.99</v>
      </c>
      <c r="O18" s="14">
        <f>SUM(G18:N18)</f>
        <v>7498.4419999999991</v>
      </c>
    </row>
    <row r="19" spans="1:15" ht="25.5" customHeight="1" x14ac:dyDescent="0.25">
      <c r="A19" s="35"/>
      <c r="B19" s="35"/>
      <c r="C19" s="2" t="s">
        <v>13</v>
      </c>
      <c r="D19" s="4"/>
      <c r="E19" s="4"/>
      <c r="F19" s="4"/>
      <c r="G19" s="9"/>
      <c r="H19" s="9"/>
      <c r="I19" s="9"/>
      <c r="J19" s="22"/>
      <c r="K19" s="25"/>
      <c r="L19" s="19"/>
      <c r="M19" s="8"/>
      <c r="N19" s="8"/>
      <c r="O19" s="14"/>
    </row>
    <row r="20" spans="1:15" ht="63.75" customHeight="1" x14ac:dyDescent="0.25">
      <c r="A20" s="35"/>
      <c r="B20" s="35"/>
      <c r="C20" s="5" t="s">
        <v>18</v>
      </c>
      <c r="D20" s="4" t="s">
        <v>7</v>
      </c>
      <c r="E20" s="4" t="s">
        <v>7</v>
      </c>
      <c r="F20" s="4" t="s">
        <v>7</v>
      </c>
      <c r="G20" s="9">
        <f>[2]Лист1!G18</f>
        <v>2089.56</v>
      </c>
      <c r="H20" s="9">
        <f>[2]Лист1!H18</f>
        <v>1405.73</v>
      </c>
      <c r="I20" s="9">
        <f>[2]Лист1!I18</f>
        <v>971.32</v>
      </c>
      <c r="J20" s="22">
        <f>[1]Лист1!$G$26</f>
        <v>546.84</v>
      </c>
      <c r="K20" s="25">
        <v>913.86</v>
      </c>
      <c r="L20" s="11">
        <v>617.15</v>
      </c>
      <c r="M20" s="9">
        <v>476.99200000000002</v>
      </c>
      <c r="N20" s="9">
        <v>476.99</v>
      </c>
      <c r="O20" s="14">
        <f>SUM(G20:N20)</f>
        <v>7498.4419999999991</v>
      </c>
    </row>
    <row r="21" spans="1:15" ht="67.5" customHeight="1" x14ac:dyDescent="0.25">
      <c r="A21" s="35" t="s">
        <v>17</v>
      </c>
      <c r="B21" s="35" t="s">
        <v>22</v>
      </c>
      <c r="C21" s="5" t="s">
        <v>12</v>
      </c>
      <c r="D21" s="4" t="s">
        <v>7</v>
      </c>
      <c r="E21" s="4" t="s">
        <v>7</v>
      </c>
      <c r="F21" s="4" t="s">
        <v>7</v>
      </c>
      <c r="G21" s="9">
        <f>G23</f>
        <v>3598.91</v>
      </c>
      <c r="H21" s="9">
        <f t="shared" ref="H21:M21" si="8">H23</f>
        <v>9262.5799999999981</v>
      </c>
      <c r="I21" s="9">
        <f t="shared" si="8"/>
        <v>4821.28</v>
      </c>
      <c r="J21" s="22">
        <f t="shared" si="8"/>
        <v>6157.83</v>
      </c>
      <c r="K21" s="25">
        <f t="shared" si="8"/>
        <v>7095.6220000000003</v>
      </c>
      <c r="L21" s="11">
        <f t="shared" ref="L21" si="9">L23</f>
        <v>9948.7909999999993</v>
      </c>
      <c r="M21" s="9">
        <f t="shared" si="8"/>
        <v>1972.1479999999999</v>
      </c>
      <c r="N21" s="9">
        <f>N23</f>
        <v>1972.1479999999999</v>
      </c>
      <c r="O21" s="14">
        <f>SUM(G21:N21)</f>
        <v>44829.309000000001</v>
      </c>
    </row>
    <row r="22" spans="1:15" ht="29.25" customHeight="1" x14ac:dyDescent="0.25">
      <c r="A22" s="35"/>
      <c r="B22" s="35"/>
      <c r="C22" s="2" t="s">
        <v>13</v>
      </c>
      <c r="D22" s="4"/>
      <c r="E22" s="4"/>
      <c r="F22" s="4"/>
      <c r="G22" s="9"/>
      <c r="H22" s="9"/>
      <c r="I22" s="9"/>
      <c r="J22" s="22"/>
      <c r="K22" s="25"/>
      <c r="L22" s="19"/>
      <c r="M22" s="8"/>
      <c r="N22" s="8"/>
      <c r="O22" s="14"/>
    </row>
    <row r="23" spans="1:15" ht="61.5" customHeight="1" x14ac:dyDescent="0.25">
      <c r="A23" s="35"/>
      <c r="B23" s="35"/>
      <c r="C23" s="5" t="s">
        <v>18</v>
      </c>
      <c r="D23" s="4" t="s">
        <v>7</v>
      </c>
      <c r="E23" s="4" t="s">
        <v>7</v>
      </c>
      <c r="F23" s="4" t="s">
        <v>7</v>
      </c>
      <c r="G23" s="9">
        <f>[3]Лист1!G19</f>
        <v>3598.91</v>
      </c>
      <c r="H23" s="9">
        <f>[3]Лист1!H19</f>
        <v>9262.5799999999981</v>
      </c>
      <c r="I23" s="9">
        <f>[3]Лист1!I19</f>
        <v>4821.28</v>
      </c>
      <c r="J23" s="22">
        <f>[1]Лист1!$G$33</f>
        <v>6157.83</v>
      </c>
      <c r="K23" s="25">
        <v>7095.6220000000003</v>
      </c>
      <c r="L23" s="11">
        <v>9948.7909999999993</v>
      </c>
      <c r="M23" s="9">
        <v>1972.1479999999999</v>
      </c>
      <c r="N23" s="9">
        <v>1972.1479999999999</v>
      </c>
      <c r="O23" s="14">
        <f>SUM(G23:N23)</f>
        <v>44829.309000000001</v>
      </c>
    </row>
    <row r="24" spans="1:15" ht="67.5" customHeight="1" x14ac:dyDescent="0.25">
      <c r="A24" s="35" t="s">
        <v>23</v>
      </c>
      <c r="B24" s="35" t="s">
        <v>24</v>
      </c>
      <c r="C24" s="5" t="s">
        <v>12</v>
      </c>
      <c r="D24" s="4" t="s">
        <v>7</v>
      </c>
      <c r="E24" s="4" t="s">
        <v>7</v>
      </c>
      <c r="F24" s="4" t="s">
        <v>7</v>
      </c>
      <c r="G24" s="9">
        <f>G26</f>
        <v>12891.039999999999</v>
      </c>
      <c r="H24" s="9">
        <f t="shared" ref="H24:M24" si="10">H26</f>
        <v>12223.91</v>
      </c>
      <c r="I24" s="9">
        <f t="shared" si="10"/>
        <v>13634.42</v>
      </c>
      <c r="J24" s="22">
        <f t="shared" si="10"/>
        <v>16553.96</v>
      </c>
      <c r="K24" s="25">
        <f t="shared" si="10"/>
        <v>494.68</v>
      </c>
      <c r="L24" s="11">
        <f t="shared" ref="L24" si="11">L26</f>
        <v>431.6</v>
      </c>
      <c r="M24" s="9">
        <f t="shared" si="10"/>
        <v>401.6</v>
      </c>
      <c r="N24" s="9">
        <f>N26</f>
        <v>401.6</v>
      </c>
      <c r="O24" s="14">
        <f>SUM(G24:M24)</f>
        <v>56631.209999999992</v>
      </c>
    </row>
    <row r="25" spans="1:15" ht="29.25" customHeight="1" x14ac:dyDescent="0.25">
      <c r="A25" s="35"/>
      <c r="B25" s="35"/>
      <c r="C25" s="2" t="s">
        <v>13</v>
      </c>
      <c r="D25" s="4"/>
      <c r="E25" s="4"/>
      <c r="F25" s="4"/>
      <c r="G25" s="9"/>
      <c r="H25" s="9"/>
      <c r="I25" s="9"/>
      <c r="J25" s="22"/>
      <c r="K25" s="25"/>
      <c r="L25" s="19"/>
      <c r="M25" s="8"/>
      <c r="N25" s="8"/>
      <c r="O25" s="14"/>
    </row>
    <row r="26" spans="1:15" ht="61.5" customHeight="1" x14ac:dyDescent="0.25">
      <c r="A26" s="35"/>
      <c r="B26" s="35"/>
      <c r="C26" s="5" t="s">
        <v>18</v>
      </c>
      <c r="D26" s="4" t="s">
        <v>7</v>
      </c>
      <c r="E26" s="4" t="s">
        <v>7</v>
      </c>
      <c r="F26" s="4" t="s">
        <v>7</v>
      </c>
      <c r="G26" s="9">
        <f>[4]Лист1!G18</f>
        <v>12891.039999999999</v>
      </c>
      <c r="H26" s="9">
        <f>[4]Лист1!H18</f>
        <v>12223.91</v>
      </c>
      <c r="I26" s="9">
        <f>[4]Лист1!I18</f>
        <v>13634.42</v>
      </c>
      <c r="J26" s="22">
        <f>[1]Лист1!$G$40</f>
        <v>16553.96</v>
      </c>
      <c r="K26" s="25">
        <v>494.68</v>
      </c>
      <c r="L26" s="11">
        <v>431.6</v>
      </c>
      <c r="M26" s="9">
        <v>401.6</v>
      </c>
      <c r="N26" s="9">
        <v>401.6</v>
      </c>
      <c r="O26" s="14">
        <f>SUM(G26:N26)</f>
        <v>57032.80999999999</v>
      </c>
    </row>
    <row r="27" spans="1:15" ht="60" customHeight="1" x14ac:dyDescent="0.25"/>
    <row r="28" spans="1:15" ht="23.25" customHeight="1" x14ac:dyDescent="0.25"/>
    <row r="29" spans="1:15" ht="85.5" customHeight="1" x14ac:dyDescent="0.25"/>
    <row r="32" spans="1:15" ht="84.75" customHeight="1" x14ac:dyDescent="0.25"/>
    <row r="33" ht="75" customHeight="1" x14ac:dyDescent="0.25"/>
    <row r="35" ht="78.75" customHeight="1" x14ac:dyDescent="0.25"/>
    <row r="36" ht="68.25" customHeight="1" x14ac:dyDescent="0.25"/>
    <row r="37" ht="25.5" customHeight="1" x14ac:dyDescent="0.25"/>
    <row r="38" ht="79.5" customHeight="1" x14ac:dyDescent="0.25"/>
  </sheetData>
  <mergeCells count="21">
    <mergeCell ref="A9:A11"/>
    <mergeCell ref="B9:B11"/>
    <mergeCell ref="A12:A14"/>
    <mergeCell ref="B12:B14"/>
    <mergeCell ref="A24:A26"/>
    <mergeCell ref="B24:B26"/>
    <mergeCell ref="A15:A17"/>
    <mergeCell ref="B15:B17"/>
    <mergeCell ref="A18:A20"/>
    <mergeCell ref="B18:B20"/>
    <mergeCell ref="A21:A23"/>
    <mergeCell ref="B21:B23"/>
    <mergeCell ref="J1:O1"/>
    <mergeCell ref="J2:O2"/>
    <mergeCell ref="J3:O3"/>
    <mergeCell ref="J5:O5"/>
    <mergeCell ref="G7:O7"/>
    <mergeCell ref="A6:O6"/>
    <mergeCell ref="A7:A8"/>
    <mergeCell ref="B7:B8"/>
    <mergeCell ref="C7:F7"/>
  </mergeCells>
  <phoneticPr fontId="0" type="noConversion"/>
  <pageMargins left="0.25" right="0.25" top="0.75" bottom="0.75" header="0.3" footer="0.3"/>
  <pageSetup paperSize="9" scale="3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2019-04-22T02:40:19Z</cp:lastPrinted>
  <dcterms:created xsi:type="dcterms:W3CDTF">2013-10-17T14:56:48Z</dcterms:created>
  <dcterms:modified xsi:type="dcterms:W3CDTF">2019-04-22T05:47:39Z</dcterms:modified>
</cp:coreProperties>
</file>